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1355" windowHeight="6150" tabRatio="573" activeTab="1"/>
  </bookViews>
  <sheets>
    <sheet name="ГрУч2009do_Mag_Lic" sheetId="1" r:id="rId1"/>
    <sheet name="прием_2009do_Mag_Lic" sheetId="2" r:id="rId2"/>
  </sheets>
  <definedNames>
    <definedName name="_xlnm.Print_Titles" localSheetId="1">'прием_2009do_Mag_Lic'!$1:$4</definedName>
    <definedName name="_xlnm.Print_Area" localSheetId="0">'ГрУч2009do_Mag_Lic'!$A$1:$BM$36</definedName>
    <definedName name="_xlnm.Print_Area" localSheetId="1">'прием_2009do_Mag_Lic'!$A$1:$AE$91</definedName>
  </definedNames>
  <calcPr fullCalcOnLoad="1"/>
</workbook>
</file>

<file path=xl/sharedStrings.xml><?xml version="1.0" encoding="utf-8"?>
<sst xmlns="http://schemas.openxmlformats.org/spreadsheetml/2006/main" count="326" uniqueCount="236">
  <si>
    <t>УТВЕРЖДАЮ</t>
  </si>
  <si>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</si>
  <si>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</si>
  <si>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</si>
  <si>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</si>
  <si>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</si>
  <si>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</si>
  <si>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</si>
  <si>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</si>
  <si>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</si>
  <si>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</si>
  <si>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</si>
  <si>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</si>
  <si>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</si>
  <si>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Недель</t>
  </si>
  <si>
    <t>Курс</t>
  </si>
  <si>
    <t>1-7 сентября</t>
  </si>
  <si>
    <t>8-14 сентября</t>
  </si>
  <si>
    <t>15-21 сентября</t>
  </si>
  <si>
    <t>22-28 сентября</t>
  </si>
  <si>
    <t>29 сентября-5 октября</t>
  </si>
  <si>
    <t>6-12 октября</t>
  </si>
  <si>
    <t>13-19 октября</t>
  </si>
  <si>
    <t>20-26 октября</t>
  </si>
  <si>
    <t>27 октря-2 ноября</t>
  </si>
  <si>
    <t>3-9 ноября</t>
  </si>
  <si>
    <t>10-16 ноября</t>
  </si>
  <si>
    <t>17-23 ноября</t>
  </si>
  <si>
    <t>24-30 ноября</t>
  </si>
  <si>
    <t>1-7 декабря</t>
  </si>
  <si>
    <t>8-14 декабря</t>
  </si>
  <si>
    <t>15-21 декабря</t>
  </si>
  <si>
    <t>22-28 декабря</t>
  </si>
  <si>
    <t>29 декабря-4 января</t>
  </si>
  <si>
    <t>5-11 января</t>
  </si>
  <si>
    <t>12-18 января</t>
  </si>
  <si>
    <t>19-25 января</t>
  </si>
  <si>
    <t>26 января-1 февраля</t>
  </si>
  <si>
    <t>2-8 февраля</t>
  </si>
  <si>
    <t>9-15 февраля</t>
  </si>
  <si>
    <t>16-22 февраля</t>
  </si>
  <si>
    <t>23 февраля-1 марта</t>
  </si>
  <si>
    <t>2-8 марта</t>
  </si>
  <si>
    <t>9-15 марта</t>
  </si>
  <si>
    <t>16-22 марта</t>
  </si>
  <si>
    <t>23-29 марта</t>
  </si>
  <si>
    <t>30 марта-5 апреля</t>
  </si>
  <si>
    <t>6-12 апреля</t>
  </si>
  <si>
    <t>13-19 апреля</t>
  </si>
  <si>
    <t>20-26 апреля</t>
  </si>
  <si>
    <t>27 апреля-3 мая</t>
  </si>
  <si>
    <t>4-10 мая</t>
  </si>
  <si>
    <t>11-17 мая</t>
  </si>
  <si>
    <t>18-24 мая</t>
  </si>
  <si>
    <t>25-31 мая</t>
  </si>
  <si>
    <t>1-7 июня</t>
  </si>
  <si>
    <t>8-14 июня</t>
  </si>
  <si>
    <t>15-21 июня</t>
  </si>
  <si>
    <t>22-28 июня</t>
  </si>
  <si>
    <t>29 июня-5 июля</t>
  </si>
  <si>
    <t>6-12 июля</t>
  </si>
  <si>
    <t>13-19 июля</t>
  </si>
  <si>
    <t>20-26 июля</t>
  </si>
  <si>
    <t>27 июля-2 августа</t>
  </si>
  <si>
    <t>3-9 августа</t>
  </si>
  <si>
    <t>10-16 августа</t>
  </si>
  <si>
    <t>17-23 августа</t>
  </si>
  <si>
    <t>24-30 августа</t>
  </si>
  <si>
    <t>Теоретическое обучение</t>
  </si>
  <si>
    <t>Экзаменационная сессия</t>
  </si>
  <si>
    <t>Гос. экзамены</t>
  </si>
  <si>
    <t>Отпуск</t>
  </si>
  <si>
    <t>Каникулы</t>
  </si>
  <si>
    <t>Всего</t>
  </si>
  <si>
    <t>Э</t>
  </si>
  <si>
    <t>К</t>
  </si>
  <si>
    <t>Г</t>
  </si>
  <si>
    <t>О</t>
  </si>
  <si>
    <t xml:space="preserve"> - Теоретическое обучение</t>
  </si>
  <si>
    <t>Итоговая государственная аттестация:</t>
  </si>
  <si>
    <t xml:space="preserve"> - Экзаменационная сессия</t>
  </si>
  <si>
    <t xml:space="preserve"> - Государственные экзамены</t>
  </si>
  <si>
    <t xml:space="preserve"> - Каникулы</t>
  </si>
  <si>
    <t xml:space="preserve"> - Последипломный отпуск</t>
  </si>
  <si>
    <t>Мд</t>
  </si>
  <si>
    <t>Нир</t>
  </si>
  <si>
    <t>ЗМд</t>
  </si>
  <si>
    <t>Научно-исследовательская работа</t>
  </si>
  <si>
    <t>Научно-исследовательская практика</t>
  </si>
  <si>
    <t>Научно-педагогическая практика</t>
  </si>
  <si>
    <t>ИП</t>
  </si>
  <si>
    <t>ПП</t>
  </si>
  <si>
    <t>Научно-исследовательская работа магистра:</t>
  </si>
  <si>
    <t xml:space="preserve"> - Научно-исследовательская работа в семестре</t>
  </si>
  <si>
    <t xml:space="preserve"> - Научно-исследовательская практика</t>
  </si>
  <si>
    <t xml:space="preserve"> - Научно-педагогическая практика</t>
  </si>
  <si>
    <t>Распределение</t>
  </si>
  <si>
    <t>Часов</t>
  </si>
  <si>
    <t>Распределение по семестрам и курсам</t>
  </si>
  <si>
    <t>Наименование</t>
  </si>
  <si>
    <t>по семестрам</t>
  </si>
  <si>
    <t>Всего по стандарту</t>
  </si>
  <si>
    <t>Всего по плану</t>
  </si>
  <si>
    <t>Из них</t>
  </si>
  <si>
    <t xml:space="preserve"> 1 курс</t>
  </si>
  <si>
    <t>№</t>
  </si>
  <si>
    <t>дисциплины</t>
  </si>
  <si>
    <t>Аудиторные</t>
  </si>
  <si>
    <t>Лекции</t>
  </si>
  <si>
    <t>Лаб/раб.</t>
  </si>
  <si>
    <t>Пр./сем.зан.</t>
  </si>
  <si>
    <t>Самост. Работа</t>
  </si>
  <si>
    <t>1сем.</t>
  </si>
  <si>
    <t>нед.</t>
  </si>
  <si>
    <t>2сем.</t>
  </si>
  <si>
    <t>п/п</t>
  </si>
  <si>
    <t xml:space="preserve">   </t>
  </si>
  <si>
    <t>Экзамены</t>
  </si>
  <si>
    <t xml:space="preserve"> Зачеты</t>
  </si>
  <si>
    <t>Курс.пр.</t>
  </si>
  <si>
    <t>Курс.раб.</t>
  </si>
  <si>
    <t>Лекций</t>
  </si>
  <si>
    <t>Итого (час)</t>
  </si>
  <si>
    <t>Обязательных занятий в неделю</t>
  </si>
  <si>
    <t>Экзаменов</t>
  </si>
  <si>
    <t>Зачетов</t>
  </si>
  <si>
    <t>Курсовых проектов</t>
  </si>
  <si>
    <t>Курсовых работ</t>
  </si>
  <si>
    <t>Р.А. Костин</t>
  </si>
  <si>
    <t>ДНМ.05 Дисциплины по выбору студента:</t>
  </si>
  <si>
    <t>ДНМ.04.01</t>
  </si>
  <si>
    <t>ДНМ.05.01</t>
  </si>
  <si>
    <t>ДНМ.05.02</t>
  </si>
  <si>
    <t>СДМ.00 Специальные дисциплины</t>
  </si>
  <si>
    <t>СДМ.01</t>
  </si>
  <si>
    <t>СДМ.02</t>
  </si>
  <si>
    <t>СДМ.03</t>
  </si>
  <si>
    <t>СДМ.04</t>
  </si>
  <si>
    <t>ДВМ.01</t>
  </si>
  <si>
    <t>ДВМ.02</t>
  </si>
  <si>
    <t>СДМ.05</t>
  </si>
  <si>
    <t>СДМ.06</t>
  </si>
  <si>
    <t>ДВМ.03</t>
  </si>
  <si>
    <t>3сем</t>
  </si>
  <si>
    <t>нед</t>
  </si>
  <si>
    <t>4сем</t>
  </si>
  <si>
    <t>2 курс</t>
  </si>
  <si>
    <t>Научно-исследовательская работа в семестре</t>
  </si>
  <si>
    <t>Подготовка магистерской диссертации</t>
  </si>
  <si>
    <t>+</t>
  </si>
  <si>
    <t>Защита магистерской диссертации</t>
  </si>
  <si>
    <t xml:space="preserve"> - Защита выпускной квалификационной</t>
  </si>
  <si>
    <t>работы (магистерской диссертации)</t>
  </si>
  <si>
    <t xml:space="preserve"> - Подготовка магистерской диссертации</t>
  </si>
  <si>
    <t>Современные проблемы науки и производства</t>
  </si>
  <si>
    <t>ДНМ.00 Дисциплины направления</t>
  </si>
  <si>
    <t>История и методология науки и производства</t>
  </si>
  <si>
    <t>Компьютерные технологии в науке и производстве</t>
  </si>
  <si>
    <t>Дисциплины, устанавливаемые вузом (факультетом)</t>
  </si>
  <si>
    <t>ДНМ.04 Национально-региональный (вузовский) компонент</t>
  </si>
  <si>
    <t>ДНМ.00 Федеральный компонент</t>
  </si>
  <si>
    <t>ДНМ.01</t>
  </si>
  <si>
    <t>ДНМ.01.01</t>
  </si>
  <si>
    <t>ДНМ.01.02</t>
  </si>
  <si>
    <t>ДНМ.02</t>
  </si>
  <si>
    <t>ДНМ.02.01</t>
  </si>
  <si>
    <t>ДНМ.02.02</t>
  </si>
  <si>
    <t>ДНМ.03</t>
  </si>
  <si>
    <t>ДНМ.03.01</t>
  </si>
  <si>
    <t>ДНМ.03.02</t>
  </si>
  <si>
    <t>РМ.00 Работа магистра</t>
  </si>
  <si>
    <t>РМ.01</t>
  </si>
  <si>
    <t>РМ.02</t>
  </si>
  <si>
    <t>РМ.03</t>
  </si>
  <si>
    <t>РМ.04</t>
  </si>
  <si>
    <t>А.В.Боровиков</t>
  </si>
  <si>
    <t>Председатель экспертного совета</t>
  </si>
  <si>
    <t>по гуманитарным и социально-</t>
  </si>
  <si>
    <t>экономическим дисциплинам,проф.</t>
  </si>
  <si>
    <t>по математическим и общим</t>
  </si>
  <si>
    <t>естественнонаучным дисциплинам,проф.</t>
  </si>
  <si>
    <t>С.И.Никитин</t>
  </si>
  <si>
    <t>Санкт-Петербургский государственный университет сервиса и экономики</t>
  </si>
  <si>
    <t>Очная форма обучения</t>
  </si>
  <si>
    <t>ДНМ.А.05.01</t>
  </si>
  <si>
    <t>ДНМ.А.05.02</t>
  </si>
  <si>
    <t>ДВМ.А.01</t>
  </si>
  <si>
    <t>ДВМ.А.02</t>
  </si>
  <si>
    <t>ДВМ.А.03</t>
  </si>
  <si>
    <r>
      <t>Срок обучения:</t>
    </r>
    <r>
      <rPr>
        <sz val="12"/>
        <rFont val="Courier New"/>
        <family val="3"/>
      </rPr>
      <t xml:space="preserve"> 2 года</t>
    </r>
  </si>
  <si>
    <t>ДВМ.00  Дисциплины по выбору студента:</t>
  </si>
  <si>
    <t>Математические методы анализа экономических процессов</t>
  </si>
  <si>
    <t>Экономико-математические модели и методы</t>
  </si>
  <si>
    <t>Основы теории принятия экономических решений</t>
  </si>
  <si>
    <t>Компьютерные методы обработки экономической информации</t>
  </si>
  <si>
    <t>Экономический анализ временных рядов</t>
  </si>
  <si>
    <t>Опционы и производственные ценные бумаги</t>
  </si>
  <si>
    <t>Экспертные системы</t>
  </si>
  <si>
    <t>Иностранный язык</t>
  </si>
  <si>
    <t>ДНМ.03.03</t>
  </si>
  <si>
    <t>ДНМ.03.04</t>
  </si>
  <si>
    <t>ДНМ.03.05</t>
  </si>
  <si>
    <t>Объектно-ориентированные языки и системы программирования</t>
  </si>
  <si>
    <t xml:space="preserve">Оптимизационные алгоритмы исследования математических моделей </t>
  </si>
  <si>
    <t>Современные аспекты применения баз данных и знаний в экономике</t>
  </si>
  <si>
    <t>Проектирование программных систем</t>
  </si>
  <si>
    <t>Современные компьютерные сети</t>
  </si>
  <si>
    <t>История развития электронно-вычислительной техники и программирования</t>
  </si>
  <si>
    <t>Основные методологические проблемы прикладной математики и информатики</t>
  </si>
  <si>
    <t>Методы построения и анализа сложных математических моделей</t>
  </si>
  <si>
    <t>Многопроцессорные системы и распараллеливание обработки данных</t>
  </si>
  <si>
    <t>Мультимедийные системы</t>
  </si>
  <si>
    <t>Применение интелектуальных информационных систем в экономике</t>
  </si>
  <si>
    <t>Проектирование экономических информационных систем</t>
  </si>
  <si>
    <t>Методы теории рисков в исследовании социально-экономических процессов</t>
  </si>
  <si>
    <t>Дискретная и вероятностные модели (исследование операций)</t>
  </si>
  <si>
    <t>Динамические модели макроэкономики</t>
  </si>
  <si>
    <t>Методы расчета рисков в стаховании</t>
  </si>
  <si>
    <t>Теоретическое и прикладное программирование</t>
  </si>
  <si>
    <t>Актуарная математика</t>
  </si>
  <si>
    <t>ДНМ.02.03</t>
  </si>
  <si>
    <t>История развития прикладной математики</t>
  </si>
  <si>
    <t>Ректор СПбГУСЭ, проф.</t>
  </si>
  <si>
    <t>А.Д.Викторов</t>
  </si>
  <si>
    <t>магистерская программа "Математическое и информационное обеспечение экономической деятельности"</t>
  </si>
  <si>
    <r>
      <t>Направление:</t>
    </r>
    <r>
      <rPr>
        <sz val="12"/>
        <rFont val="Courier New"/>
        <family val="3"/>
      </rPr>
      <t xml:space="preserve">   010500.62 (510200) "Прикладная математика и информатика"</t>
    </r>
  </si>
  <si>
    <r>
      <t>Степень:</t>
    </r>
    <r>
      <rPr>
        <sz val="12"/>
        <rFont val="Courier New"/>
        <family val="3"/>
      </rPr>
      <t xml:space="preserve"> магистр прикладной математики и информатики</t>
    </r>
  </si>
  <si>
    <t>Государственный экзамен по магистерской программе "Математическое и информационное обеспечение экономической деятельности"</t>
  </si>
  <si>
    <t>___________________</t>
  </si>
  <si>
    <t>Е.А.Лубашев</t>
  </si>
  <si>
    <t xml:space="preserve">Проректор по УР, доц.   </t>
  </si>
  <si>
    <t xml:space="preserve">Проректор по УМР, проф.   </t>
  </si>
  <si>
    <t>Проректор по НР, проф.</t>
  </si>
  <si>
    <t>Директор института ЭУПС, доц.</t>
  </si>
  <si>
    <t>Е.В. Ялунер</t>
  </si>
  <si>
    <t>Зав. кафедрой ПМЭ, проф.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</si>
</sst>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&quot;#,##0;\-&quot;fr&quot;#,##0"/>
    <numFmt numFmtId="165" formatCode="&quot;fr&quot;#,##0;[Red]\-&quot;fr&quot;#,##0"/>
    <numFmt numFmtId="166" formatCode="&quot;fr&quot;#,##0.00;\-&quot;fr&quot;#,##0.00"/>
    <numFmt numFmtId="167" formatCode="&quot;fr&quot;#,##0.00;[Red]\-&quot;fr&quot;#,##0.00"/>
    <numFmt numFmtId="168" formatCode="_-&quot;fr&quot;* #,##0_-;\-&quot;fr&quot;* #,##0_-;_-&quot;fr&quot;* &quot;-&quot;_-;_-@_-"/>
    <numFmt numFmtId="169" formatCode="_-* #,##0_-;\-* #,##0_-;_-* &quot;-&quot;_-;_-@_-"/>
    <numFmt numFmtId="170" formatCode="_-&quot;fr&quot;* #,##0.00_-;\-&quot;fr&quot;* #,##0.00_-;_-&quot;fr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_ ;\-#,##0\ "/>
    <numFmt numFmtId="179" formatCode="_-* #,##0.000_р_._-;\-* #,##0.000_р_._-;_-* &quot;-&quot;??_р_._-;_-@_-"/>
    <numFmt numFmtId="180" formatCode="0_ ;\-0\ 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Courier New Cyr"/>
      <family val="0"/>
    </font>
    <font>
      <sz val="10"/>
      <name val="Arial Black"/>
      <family val="0"/>
    </font>
    <font>
      <u val="single"/>
      <sz val="10"/>
      <color indexed="36"/>
      <name val="Arial Cyr"/>
      <family val="0"/>
    </font>
    <font>
      <sz val="12"/>
      <name val="Courier New Cyr"/>
      <family val="3"/>
    </font>
    <font>
      <b/>
      <sz val="12"/>
      <name val="Courier New Cyr"/>
      <family val="3"/>
    </font>
    <font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u val="single"/>
      <sz val="16"/>
      <name val="Courier New"/>
      <family val="3"/>
    </font>
    <font>
      <b/>
      <u val="single"/>
      <sz val="11"/>
      <name val="Courier New"/>
      <family val="3"/>
    </font>
    <font>
      <b/>
      <u val="single"/>
      <sz val="10"/>
      <name val="Courier New"/>
      <family val="3"/>
    </font>
    <font>
      <sz val="12"/>
      <name val="Courier New"/>
      <family val="3"/>
    </font>
    <font>
      <sz val="9"/>
      <color indexed="10"/>
      <name val="Courier New"/>
      <family val="3"/>
    </font>
    <font>
      <b/>
      <sz val="7"/>
      <name val="Courier New"/>
      <family val="3"/>
    </font>
    <font>
      <sz val="7"/>
      <name val="Courier New"/>
      <family val="3"/>
    </font>
    <font>
      <sz val="8"/>
      <name val="Courier New"/>
      <family val="3"/>
    </font>
    <font>
      <sz val="6"/>
      <name val="Courier New"/>
      <family val="3"/>
    </font>
    <font>
      <sz val="10"/>
      <name val="Times New Roman Cyr"/>
      <family val="1"/>
    </font>
    <font>
      <b/>
      <sz val="11"/>
      <name val="Courier New"/>
      <family val="3"/>
    </font>
    <font>
      <b/>
      <sz val="11"/>
      <name val="Times New Roman Cyr"/>
      <family val="1"/>
    </font>
    <font>
      <b/>
      <sz val="10"/>
      <name val="Courier New"/>
      <family val="3"/>
    </font>
    <font>
      <b/>
      <sz val="10"/>
      <name val="Times New Roman Cyr"/>
      <family val="1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name val="Times New Roman Cyr"/>
      <family val="1"/>
    </font>
    <font>
      <b/>
      <sz val="8"/>
      <name val="Courier New"/>
      <family val="3"/>
    </font>
    <font>
      <sz val="11"/>
      <name val="Courier New Cyr"/>
      <family val="3"/>
    </font>
    <font>
      <b/>
      <sz val="11"/>
      <name val="Courier New Cyr"/>
      <family val="3"/>
    </font>
    <font>
      <b/>
      <sz val="10"/>
      <name val="Courier New Cyr"/>
      <family val="3"/>
    </font>
    <font>
      <sz val="14"/>
      <name val="Courier New Cyr"/>
      <family val="0"/>
    </font>
    <font>
      <sz val="14"/>
      <name val="Times New Roman Cyr"/>
      <family val="1"/>
    </font>
    <font>
      <b/>
      <sz val="14"/>
      <name val="Courier New Cyr"/>
      <family val="0"/>
    </font>
    <font>
      <b/>
      <sz val="20"/>
      <name val="Courier New Cyr"/>
      <family val="0"/>
    </font>
    <font>
      <b/>
      <u val="single"/>
      <sz val="18"/>
      <name val="Courier New"/>
      <family val="3"/>
    </font>
    <font>
      <sz val="6"/>
      <name val="Courier New Cyr"/>
      <family val="3"/>
    </font>
    <font>
      <b/>
      <sz val="9"/>
      <name val="Courier New Cyr"/>
      <family val="3"/>
    </font>
    <font>
      <b/>
      <sz val="6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textRotation="90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8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textRotation="90"/>
    </xf>
    <xf numFmtId="0" fontId="17" fillId="0" borderId="0" xfId="0" applyFont="1" applyAlignment="1">
      <alignment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21" fillId="33" borderId="17" xfId="54" applyFont="1" applyFill="1" applyBorder="1" applyAlignment="1" applyProtection="1">
      <alignment horizontal="centerContinuous" vertical="center" wrapText="1"/>
      <protection hidden="1"/>
    </xf>
    <xf numFmtId="0" fontId="21" fillId="33" borderId="18" xfId="54" applyFont="1" applyFill="1" applyBorder="1" applyAlignment="1" applyProtection="1">
      <alignment horizontal="centerContinuous" vertical="center" wrapText="1"/>
      <protection hidden="1"/>
    </xf>
    <xf numFmtId="1" fontId="21" fillId="33" borderId="18" xfId="54" applyNumberFormat="1" applyFont="1" applyFill="1" applyBorder="1" applyAlignment="1" applyProtection="1">
      <alignment horizontal="centerContinuous" vertical="center" wrapText="1"/>
      <protection hidden="1"/>
    </xf>
    <xf numFmtId="9" fontId="21" fillId="33" borderId="19" xfId="60" applyFont="1" applyFill="1" applyBorder="1" applyAlignment="1" applyProtection="1">
      <alignment horizontal="centerContinuous" vertical="center" wrapText="1"/>
      <protection hidden="1"/>
    </xf>
    <xf numFmtId="1" fontId="21" fillId="33" borderId="20" xfId="54" applyNumberFormat="1" applyFont="1" applyFill="1" applyBorder="1" applyAlignment="1" applyProtection="1">
      <alignment horizontal="center" vertical="center" wrapText="1"/>
      <protection hidden="1"/>
    </xf>
    <xf numFmtId="1" fontId="21" fillId="33" borderId="21" xfId="5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4" applyFont="1" applyFill="1" applyBorder="1" applyAlignment="1" applyProtection="1">
      <alignment vertical="center" wrapText="1"/>
      <protection hidden="1"/>
    </xf>
    <xf numFmtId="0" fontId="21" fillId="34" borderId="22" xfId="54" applyFont="1" applyFill="1" applyBorder="1" applyAlignment="1" applyProtection="1">
      <alignment horizontal="centerContinuous" vertical="center" wrapText="1"/>
      <protection hidden="1"/>
    </xf>
    <xf numFmtId="1" fontId="21" fillId="34" borderId="22" xfId="54" applyNumberFormat="1" applyFont="1" applyFill="1" applyBorder="1" applyAlignment="1" applyProtection="1">
      <alignment horizontal="centerContinuous" vertical="center" wrapText="1"/>
      <protection hidden="1"/>
    </xf>
    <xf numFmtId="9" fontId="21" fillId="34" borderId="23" xfId="60" applyFont="1" applyFill="1" applyBorder="1" applyAlignment="1" applyProtection="1">
      <alignment horizontal="centerContinuous" vertical="center" wrapText="1"/>
      <protection hidden="1"/>
    </xf>
    <xf numFmtId="1" fontId="21" fillId="34" borderId="24" xfId="54" applyNumberFormat="1" applyFont="1" applyFill="1" applyBorder="1" applyAlignment="1" applyProtection="1">
      <alignment horizontal="center" vertical="center"/>
      <protection hidden="1"/>
    </xf>
    <xf numFmtId="1" fontId="21" fillId="34" borderId="25" xfId="54" applyNumberFormat="1" applyFont="1" applyFill="1" applyBorder="1" applyAlignment="1" applyProtection="1">
      <alignment horizontal="center" vertical="center"/>
      <protection hidden="1"/>
    </xf>
    <xf numFmtId="1" fontId="21" fillId="34" borderId="26" xfId="54" applyNumberFormat="1" applyFont="1" applyFill="1" applyBorder="1" applyAlignment="1" applyProtection="1">
      <alignment horizontal="center" vertical="center"/>
      <protection hidden="1"/>
    </xf>
    <xf numFmtId="0" fontId="22" fillId="0" borderId="0" xfId="54" applyFont="1" applyFill="1" applyBorder="1" applyAlignment="1" applyProtection="1">
      <alignment vertical="center"/>
      <protection hidden="1"/>
    </xf>
    <xf numFmtId="0" fontId="24" fillId="0" borderId="0" xfId="54" applyFont="1" applyFill="1" applyBorder="1">
      <alignment/>
      <protection/>
    </xf>
    <xf numFmtId="1" fontId="7" fillId="0" borderId="15" xfId="54" applyNumberFormat="1" applyFont="1" applyBorder="1" applyAlignment="1" applyProtection="1">
      <alignment horizontal="center" vertical="center"/>
      <protection locked="0"/>
    </xf>
    <xf numFmtId="0" fontId="21" fillId="34" borderId="0" xfId="54" applyFont="1" applyFill="1" applyBorder="1" applyAlignment="1" applyProtection="1">
      <alignment horizontal="centerContinuous" vertical="center" wrapText="1"/>
      <protection hidden="1"/>
    </xf>
    <xf numFmtId="1" fontId="7" fillId="0" borderId="27" xfId="54" applyNumberFormat="1" applyFont="1" applyBorder="1" applyAlignment="1" applyProtection="1">
      <alignment horizontal="center" vertical="center"/>
      <protection locked="0"/>
    </xf>
    <xf numFmtId="1" fontId="7" fillId="0" borderId="28" xfId="54" applyNumberFormat="1" applyFont="1" applyBorder="1" applyAlignment="1" applyProtection="1">
      <alignment horizontal="center" vertical="center"/>
      <protection locked="0"/>
    </xf>
    <xf numFmtId="0" fontId="20" fillId="0" borderId="0" xfId="54" applyFont="1" applyFill="1" applyBorder="1" applyAlignment="1">
      <alignment vertical="center"/>
      <protection/>
    </xf>
    <xf numFmtId="1" fontId="7" fillId="0" borderId="29" xfId="54" applyNumberFormat="1" applyFont="1" applyBorder="1" applyAlignment="1" applyProtection="1">
      <alignment horizontal="center" vertical="center"/>
      <protection locked="0"/>
    </xf>
    <xf numFmtId="1" fontId="7" fillId="0" borderId="30" xfId="54" applyNumberFormat="1" applyFont="1" applyBorder="1" applyAlignment="1" applyProtection="1">
      <alignment horizontal="center" vertical="center"/>
      <protection locked="0"/>
    </xf>
    <xf numFmtId="1" fontId="7" fillId="0" borderId="31" xfId="54" applyNumberFormat="1" applyFont="1" applyBorder="1" applyAlignment="1" applyProtection="1">
      <alignment horizontal="center" vertical="center"/>
      <protection locked="0"/>
    </xf>
    <xf numFmtId="1" fontId="7" fillId="0" borderId="32" xfId="54" applyNumberFormat="1" applyFont="1" applyBorder="1" applyAlignment="1" applyProtection="1">
      <alignment horizontal="center" vertical="center"/>
      <protection locked="0"/>
    </xf>
    <xf numFmtId="1" fontId="7" fillId="0" borderId="33" xfId="54" applyNumberFormat="1" applyFont="1" applyBorder="1" applyAlignment="1" applyProtection="1">
      <alignment horizontal="center" vertical="center"/>
      <protection locked="0"/>
    </xf>
    <xf numFmtId="0" fontId="7" fillId="0" borderId="28" xfId="54" applyFont="1" applyBorder="1" applyAlignment="1" applyProtection="1">
      <alignment horizontal="center" vertical="center" wrapText="1"/>
      <protection locked="0"/>
    </xf>
    <xf numFmtId="0" fontId="7" fillId="0" borderId="27" xfId="54" applyFont="1" applyBorder="1" applyAlignment="1" applyProtection="1">
      <alignment horizontal="center" vertical="center" wrapText="1"/>
      <protection locked="0"/>
    </xf>
    <xf numFmtId="1" fontId="7" fillId="0" borderId="34" xfId="54" applyNumberFormat="1" applyFont="1" applyBorder="1" applyAlignment="1" applyProtection="1">
      <alignment horizontal="center" vertical="center"/>
      <protection locked="0"/>
    </xf>
    <xf numFmtId="1" fontId="7" fillId="0" borderId="35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7" fillId="0" borderId="36" xfId="54" applyFont="1" applyFill="1" applyBorder="1">
      <alignment/>
      <protection/>
    </xf>
    <xf numFmtId="0" fontId="7" fillId="0" borderId="12" xfId="54" applyFont="1" applyFill="1" applyBorder="1">
      <alignment/>
      <protection/>
    </xf>
    <xf numFmtId="0" fontId="7" fillId="0" borderId="37" xfId="54" applyFont="1" applyFill="1" applyBorder="1">
      <alignment/>
      <protection/>
    </xf>
    <xf numFmtId="0" fontId="7" fillId="0" borderId="36" xfId="54" applyFont="1" applyFill="1" applyBorder="1" applyAlignment="1">
      <alignment horizontal="center" vertical="center"/>
      <protection/>
    </xf>
    <xf numFmtId="1" fontId="7" fillId="0" borderId="12" xfId="54" applyNumberFormat="1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>
      <alignment horizontal="center" vertical="center"/>
      <protection/>
    </xf>
    <xf numFmtId="1" fontId="7" fillId="0" borderId="38" xfId="54" applyNumberFormat="1" applyFont="1" applyBorder="1" applyAlignment="1" applyProtection="1">
      <alignment horizontal="center" vertical="center"/>
      <protection locked="0"/>
    </xf>
    <xf numFmtId="1" fontId="7" fillId="0" borderId="21" xfId="54" applyNumberFormat="1" applyFont="1" applyBorder="1" applyAlignment="1" applyProtection="1">
      <alignment horizontal="center" vertical="center"/>
      <protection locked="0"/>
    </xf>
    <xf numFmtId="1" fontId="7" fillId="0" borderId="39" xfId="54" applyNumberFormat="1" applyFont="1" applyBorder="1" applyAlignment="1" applyProtection="1">
      <alignment horizontal="center" vertical="center"/>
      <protection locked="0"/>
    </xf>
    <xf numFmtId="0" fontId="7" fillId="0" borderId="40" xfId="54" applyFont="1" applyBorder="1" applyAlignment="1">
      <alignment horizontal="center" vertical="center" wrapText="1"/>
      <protection/>
    </xf>
    <xf numFmtId="1" fontId="7" fillId="0" borderId="40" xfId="54" applyNumberFormat="1" applyFont="1" applyBorder="1" applyAlignment="1" applyProtection="1">
      <alignment horizontal="center" vertical="center"/>
      <protection locked="0"/>
    </xf>
    <xf numFmtId="1" fontId="7" fillId="0" borderId="41" xfId="54" applyNumberFormat="1" applyFont="1" applyBorder="1" applyAlignment="1" applyProtection="1">
      <alignment horizontal="center" vertical="center"/>
      <protection locked="0"/>
    </xf>
    <xf numFmtId="1" fontId="7" fillId="0" borderId="42" xfId="54" applyNumberFormat="1" applyFont="1" applyBorder="1" applyAlignment="1" applyProtection="1">
      <alignment horizontal="center" vertical="center"/>
      <protection locked="0"/>
    </xf>
    <xf numFmtId="0" fontId="20" fillId="0" borderId="0" xfId="54" applyFont="1" applyFill="1" applyBorder="1">
      <alignment/>
      <protection/>
    </xf>
    <xf numFmtId="0" fontId="21" fillId="33" borderId="25" xfId="54" applyFont="1" applyFill="1" applyBorder="1" applyAlignment="1" applyProtection="1">
      <alignment horizontal="centerContinuous" vertical="center" wrapText="1"/>
      <protection hidden="1"/>
    </xf>
    <xf numFmtId="0" fontId="21" fillId="33" borderId="22" xfId="54" applyFont="1" applyFill="1" applyBorder="1" applyAlignment="1" applyProtection="1">
      <alignment horizontal="centerContinuous" vertical="center" wrapText="1"/>
      <protection hidden="1"/>
    </xf>
    <xf numFmtId="1" fontId="21" fillId="33" borderId="22" xfId="54" applyNumberFormat="1" applyFont="1" applyFill="1" applyBorder="1" applyAlignment="1" applyProtection="1">
      <alignment horizontal="centerContinuous" vertical="center" wrapText="1"/>
      <protection hidden="1"/>
    </xf>
    <xf numFmtId="9" fontId="21" fillId="33" borderId="23" xfId="60" applyFont="1" applyFill="1" applyBorder="1" applyAlignment="1" applyProtection="1">
      <alignment horizontal="centerContinuous" vertical="center" wrapText="1"/>
      <protection hidden="1"/>
    </xf>
    <xf numFmtId="0" fontId="7" fillId="0" borderId="31" xfId="54" applyFont="1" applyBorder="1" applyAlignment="1" applyProtection="1">
      <alignment horizontal="center" vertical="center" wrapText="1"/>
      <protection locked="0"/>
    </xf>
    <xf numFmtId="1" fontId="21" fillId="34" borderId="43" xfId="54" applyNumberFormat="1" applyFont="1" applyFill="1" applyBorder="1" applyAlignment="1" applyProtection="1">
      <alignment horizontal="center" vertical="center"/>
      <protection hidden="1"/>
    </xf>
    <xf numFmtId="0" fontId="7" fillId="0" borderId="18" xfId="54" applyFont="1" applyBorder="1" applyAlignment="1" applyProtection="1">
      <alignment horizontal="center" vertical="center" wrapText="1"/>
      <protection locked="0"/>
    </xf>
    <xf numFmtId="1" fontId="7" fillId="0" borderId="17" xfId="54" applyNumberFormat="1" applyFont="1" applyBorder="1" applyAlignment="1" applyProtection="1">
      <alignment horizontal="center" vertical="center"/>
      <protection locked="0"/>
    </xf>
    <xf numFmtId="1" fontId="7" fillId="0" borderId="19" xfId="54" applyNumberFormat="1" applyFont="1" applyBorder="1" applyAlignment="1" applyProtection="1">
      <alignment horizontal="center" vertical="center"/>
      <protection locked="0"/>
    </xf>
    <xf numFmtId="1" fontId="7" fillId="0" borderId="20" xfId="54" applyNumberFormat="1" applyFont="1" applyBorder="1" applyAlignment="1" applyProtection="1">
      <alignment horizontal="center" vertical="center"/>
      <protection locked="0"/>
    </xf>
    <xf numFmtId="0" fontId="25" fillId="33" borderId="25" xfId="55" applyFont="1" applyFill="1" applyBorder="1" applyAlignment="1">
      <alignment horizontal="center" vertical="center" wrapText="1"/>
      <protection/>
    </xf>
    <xf numFmtId="1" fontId="21" fillId="33" borderId="26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1" fillId="33" borderId="44" xfId="54" applyFont="1" applyFill="1" applyBorder="1" applyAlignment="1" applyProtection="1">
      <alignment vertical="center"/>
      <protection hidden="1"/>
    </xf>
    <xf numFmtId="0" fontId="21" fillId="33" borderId="22" xfId="54" applyFont="1" applyFill="1" applyBorder="1" applyAlignment="1">
      <alignment/>
      <protection/>
    </xf>
    <xf numFmtId="1" fontId="21" fillId="33" borderId="25" xfId="54" applyNumberFormat="1" applyFont="1" applyFill="1" applyBorder="1" applyAlignment="1" applyProtection="1">
      <alignment horizontal="center" vertical="center" wrapText="1"/>
      <protection locked="0"/>
    </xf>
    <xf numFmtId="0" fontId="21" fillId="33" borderId="25" xfId="54" applyFont="1" applyFill="1" applyBorder="1" applyAlignment="1" applyProtection="1">
      <alignment vertical="center" textRotation="90" wrapText="1"/>
      <protection hidden="1"/>
    </xf>
    <xf numFmtId="0" fontId="21" fillId="33" borderId="22" xfId="54" applyFont="1" applyFill="1" applyBorder="1" applyAlignment="1" applyProtection="1">
      <alignment vertical="center"/>
      <protection hidden="1"/>
    </xf>
    <xf numFmtId="1" fontId="21" fillId="33" borderId="44" xfId="54" applyNumberFormat="1" applyFont="1" applyFill="1" applyBorder="1" applyAlignment="1" applyProtection="1">
      <alignment horizontal="center" wrapText="1"/>
      <protection hidden="1"/>
    </xf>
    <xf numFmtId="1" fontId="21" fillId="33" borderId="22" xfId="54" applyNumberFormat="1" applyFont="1" applyFill="1" applyBorder="1" applyAlignment="1" applyProtection="1">
      <alignment horizontal="center" wrapText="1"/>
      <protection hidden="1"/>
    </xf>
    <xf numFmtId="1" fontId="21" fillId="33" borderId="22" xfId="54" applyNumberFormat="1" applyFont="1" applyFill="1" applyBorder="1" applyAlignment="1" applyProtection="1">
      <alignment horizontal="center" vertical="center" wrapText="1"/>
      <protection hidden="1"/>
    </xf>
    <xf numFmtId="1" fontId="21" fillId="33" borderId="23" xfId="5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4" applyFont="1">
      <alignment/>
      <protection/>
    </xf>
    <xf numFmtId="0" fontId="23" fillId="0" borderId="15" xfId="54" applyFont="1" applyBorder="1" applyAlignment="1">
      <alignment vertical="center"/>
      <protection/>
    </xf>
    <xf numFmtId="0" fontId="23" fillId="0" borderId="12" xfId="54" applyFont="1" applyBorder="1">
      <alignment/>
      <protection/>
    </xf>
    <xf numFmtId="1" fontId="23" fillId="0" borderId="12" xfId="54" applyNumberFormat="1" applyFont="1" applyBorder="1" applyAlignment="1">
      <alignment horizontal="center" textRotation="90"/>
      <protection/>
    </xf>
    <xf numFmtId="1" fontId="23" fillId="0" borderId="12" xfId="54" applyNumberFormat="1" applyFont="1" applyBorder="1" applyAlignment="1">
      <alignment horizontal="center"/>
      <protection/>
    </xf>
    <xf numFmtId="1" fontId="23" fillId="0" borderId="12" xfId="54" applyNumberFormat="1" applyFont="1" applyBorder="1" applyAlignment="1">
      <alignment horizontal="center" textRotation="90" wrapText="1"/>
      <protection/>
    </xf>
    <xf numFmtId="1" fontId="23" fillId="0" borderId="15" xfId="54" applyNumberFormat="1" applyFont="1" applyBorder="1" applyAlignment="1" applyProtection="1">
      <alignment horizontal="center"/>
      <protection locked="0"/>
    </xf>
    <xf numFmtId="0" fontId="7" fillId="0" borderId="0" xfId="54" applyFont="1">
      <alignment/>
      <protection/>
    </xf>
    <xf numFmtId="0" fontId="10" fillId="0" borderId="0" xfId="54" applyFont="1">
      <alignment/>
      <protection/>
    </xf>
    <xf numFmtId="0" fontId="20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>
      <alignment/>
      <protection/>
    </xf>
    <xf numFmtId="0" fontId="21" fillId="34" borderId="25" xfId="54" applyFont="1" applyFill="1" applyBorder="1" applyAlignment="1" applyProtection="1">
      <alignment horizontal="centerContinuous" vertical="center" wrapText="1"/>
      <protection hidden="1"/>
    </xf>
    <xf numFmtId="0" fontId="22" fillId="34" borderId="22" xfId="54" applyFont="1" applyFill="1" applyBorder="1" applyAlignment="1" applyProtection="1">
      <alignment horizontal="centerContinuous" vertical="center" wrapText="1"/>
      <protection hidden="1"/>
    </xf>
    <xf numFmtId="0" fontId="21" fillId="34" borderId="45" xfId="54" applyFont="1" applyFill="1" applyBorder="1" applyAlignment="1" applyProtection="1">
      <alignment horizontal="centerContinuous" vertical="center" wrapText="1"/>
      <protection hidden="1"/>
    </xf>
    <xf numFmtId="0" fontId="7" fillId="0" borderId="20" xfId="54" applyFont="1" applyFill="1" applyBorder="1">
      <alignment/>
      <protection/>
    </xf>
    <xf numFmtId="9" fontId="21" fillId="33" borderId="23" xfId="60" applyFont="1" applyFill="1" applyBorder="1" applyAlignment="1" applyProtection="1">
      <alignment horizontal="center" vertical="center" wrapText="1"/>
      <protection locked="0"/>
    </xf>
    <xf numFmtId="0" fontId="27" fillId="0" borderId="46" xfId="54" applyFont="1" applyBorder="1" applyAlignment="1" applyProtection="1">
      <alignment vertical="center" textRotation="90"/>
      <protection hidden="1"/>
    </xf>
    <xf numFmtId="0" fontId="27" fillId="0" borderId="46" xfId="54" applyFont="1" applyBorder="1" applyAlignment="1" applyProtection="1">
      <alignment horizontal="center"/>
      <protection hidden="1"/>
    </xf>
    <xf numFmtId="0" fontId="27" fillId="0" borderId="47" xfId="54" applyFont="1" applyBorder="1" applyAlignment="1" applyProtection="1">
      <alignment horizontal="centerContinuous" vertical="center"/>
      <protection hidden="1"/>
    </xf>
    <xf numFmtId="0" fontId="27" fillId="0" borderId="48" xfId="54" applyFont="1" applyBorder="1" applyAlignment="1" applyProtection="1">
      <alignment horizontal="centerContinuous" vertical="center"/>
      <protection hidden="1"/>
    </xf>
    <xf numFmtId="0" fontId="27" fillId="0" borderId="49" xfId="54" applyFont="1" applyBorder="1" applyAlignment="1" applyProtection="1">
      <alignment horizontal="centerContinuous" vertical="center"/>
      <protection hidden="1"/>
    </xf>
    <xf numFmtId="0" fontId="28" fillId="0" borderId="0" xfId="54" applyFont="1" applyFill="1" applyBorder="1" applyProtection="1">
      <alignment/>
      <protection hidden="1"/>
    </xf>
    <xf numFmtId="0" fontId="27" fillId="0" borderId="50" xfId="54" applyFont="1" applyBorder="1" applyAlignment="1" applyProtection="1">
      <alignment horizontal="center"/>
      <protection hidden="1"/>
    </xf>
    <xf numFmtId="0" fontId="27" fillId="0" borderId="51" xfId="54" applyFont="1" applyBorder="1" applyAlignment="1" applyProtection="1">
      <alignment horizontal="centerContinuous" vertical="center"/>
      <protection hidden="1"/>
    </xf>
    <xf numFmtId="0" fontId="27" fillId="0" borderId="44" xfId="54" applyFont="1" applyBorder="1" applyAlignment="1" applyProtection="1">
      <alignment horizontal="centerContinuous" vertical="center"/>
      <protection hidden="1"/>
    </xf>
    <xf numFmtId="0" fontId="27" fillId="0" borderId="52" xfId="54" applyFont="1" applyBorder="1" applyAlignment="1" applyProtection="1">
      <alignment horizontal="centerContinuous" vertical="center"/>
      <protection hidden="1"/>
    </xf>
    <xf numFmtId="0" fontId="27" fillId="0" borderId="50" xfId="54" applyFont="1" applyBorder="1" applyAlignment="1" applyProtection="1">
      <alignment horizontal="center" vertical="center"/>
      <protection hidden="1"/>
    </xf>
    <xf numFmtId="0" fontId="27" fillId="0" borderId="47" xfId="54" applyFont="1" applyBorder="1" applyAlignment="1" applyProtection="1">
      <alignment horizontal="center"/>
      <protection hidden="1"/>
    </xf>
    <xf numFmtId="0" fontId="27" fillId="0" borderId="48" xfId="54" applyFont="1" applyBorder="1" applyAlignment="1" applyProtection="1">
      <alignment horizontal="center"/>
      <protection hidden="1"/>
    </xf>
    <xf numFmtId="0" fontId="27" fillId="0" borderId="49" xfId="54" applyFont="1" applyBorder="1" applyAlignment="1" applyProtection="1">
      <alignment textRotation="90"/>
      <protection hidden="1"/>
    </xf>
    <xf numFmtId="0" fontId="27" fillId="0" borderId="47" xfId="54" applyFont="1" applyBorder="1" applyAlignment="1" applyProtection="1">
      <alignment textRotation="90"/>
      <protection hidden="1"/>
    </xf>
    <xf numFmtId="0" fontId="27" fillId="0" borderId="48" xfId="54" applyFont="1" applyBorder="1" applyAlignment="1" applyProtection="1">
      <alignment textRotation="90"/>
      <protection hidden="1"/>
    </xf>
    <xf numFmtId="0" fontId="27" fillId="0" borderId="49" xfId="54" applyFont="1" applyBorder="1" applyProtection="1">
      <alignment/>
      <protection hidden="1"/>
    </xf>
    <xf numFmtId="0" fontId="27" fillId="0" borderId="46" xfId="54" applyFont="1" applyBorder="1" applyProtection="1">
      <alignment/>
      <protection hidden="1"/>
    </xf>
    <xf numFmtId="1" fontId="21" fillId="33" borderId="43" xfId="54" applyNumberFormat="1" applyFont="1" applyFill="1" applyBorder="1" applyAlignment="1" applyProtection="1">
      <alignment horizontal="center" vertical="center" wrapText="1"/>
      <protection hidden="1"/>
    </xf>
    <xf numFmtId="0" fontId="27" fillId="0" borderId="47" xfId="54" applyFont="1" applyBorder="1" applyAlignment="1" applyProtection="1">
      <alignment horizontal="centerContinuous"/>
      <protection hidden="1"/>
    </xf>
    <xf numFmtId="0" fontId="27" fillId="0" borderId="48" xfId="54" applyFont="1" applyBorder="1" applyAlignment="1" applyProtection="1">
      <alignment horizontal="centerContinuous"/>
      <protection hidden="1"/>
    </xf>
    <xf numFmtId="0" fontId="27" fillId="0" borderId="49" xfId="54" applyFont="1" applyBorder="1" applyAlignment="1" applyProtection="1">
      <alignment horizontal="centerContinuous"/>
      <protection hidden="1"/>
    </xf>
    <xf numFmtId="0" fontId="27" fillId="0" borderId="25" xfId="54" applyFont="1" applyBorder="1" applyAlignment="1" applyProtection="1">
      <alignment/>
      <protection hidden="1"/>
    </xf>
    <xf numFmtId="0" fontId="27" fillId="0" borderId="22" xfId="54" applyFont="1" applyFill="1" applyBorder="1" applyAlignment="1" applyProtection="1">
      <alignment/>
      <protection hidden="1"/>
    </xf>
    <xf numFmtId="49" fontId="27" fillId="0" borderId="53" xfId="54" applyNumberFormat="1" applyFont="1" applyBorder="1" applyAlignment="1" applyProtection="1">
      <alignment/>
      <protection hidden="1"/>
    </xf>
    <xf numFmtId="0" fontId="27" fillId="0" borderId="54" xfId="54" applyFont="1" applyBorder="1" applyAlignment="1" applyProtection="1">
      <alignment/>
      <protection hidden="1"/>
    </xf>
    <xf numFmtId="0" fontId="27" fillId="0" borderId="22" xfId="54" applyFont="1" applyBorder="1" applyAlignment="1" applyProtection="1">
      <alignment/>
      <protection hidden="1"/>
    </xf>
    <xf numFmtId="0" fontId="27" fillId="0" borderId="23" xfId="54" applyFont="1" applyBorder="1" applyAlignment="1" applyProtection="1">
      <alignment/>
      <protection hidden="1"/>
    </xf>
    <xf numFmtId="0" fontId="7" fillId="0" borderId="41" xfId="54" applyFont="1" applyBorder="1" applyAlignment="1" applyProtection="1">
      <alignment horizontal="center" vertical="center" wrapText="1"/>
      <protection locked="0"/>
    </xf>
    <xf numFmtId="0" fontId="7" fillId="0" borderId="40" xfId="54" applyFont="1" applyBorder="1" applyAlignment="1" applyProtection="1">
      <alignment horizontal="center" vertical="center" wrapText="1"/>
      <protection locked="0"/>
    </xf>
    <xf numFmtId="0" fontId="7" fillId="0" borderId="17" xfId="54" applyFont="1" applyBorder="1" applyAlignment="1" applyProtection="1">
      <alignment horizontal="center" vertical="center" wrapText="1"/>
      <protection locked="0"/>
    </xf>
    <xf numFmtId="0" fontId="27" fillId="0" borderId="25" xfId="54" applyFont="1" applyBorder="1" applyAlignment="1" applyProtection="1">
      <alignment horizontal="centerContinuous" vertical="center" wrapText="1"/>
      <protection hidden="1"/>
    </xf>
    <xf numFmtId="0" fontId="27" fillId="0" borderId="22" xfId="54" applyFont="1" applyBorder="1" applyAlignment="1" applyProtection="1">
      <alignment horizontal="centerContinuous" vertical="center" wrapText="1"/>
      <protection hidden="1"/>
    </xf>
    <xf numFmtId="0" fontId="27" fillId="0" borderId="25" xfId="54" applyFont="1" applyBorder="1" applyAlignment="1" applyProtection="1">
      <alignment horizontal="centerContinuous"/>
      <protection hidden="1"/>
    </xf>
    <xf numFmtId="0" fontId="27" fillId="0" borderId="22" xfId="54" applyFont="1" applyBorder="1" applyAlignment="1" applyProtection="1">
      <alignment horizontal="centerContinuous"/>
      <protection hidden="1"/>
    </xf>
    <xf numFmtId="0" fontId="27" fillId="0" borderId="23" xfId="54" applyFont="1" applyBorder="1" applyAlignment="1" applyProtection="1">
      <alignment horizontal="centerContinuous"/>
      <protection hidden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Continuous"/>
    </xf>
    <xf numFmtId="0" fontId="7" fillId="0" borderId="41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1" fontId="7" fillId="0" borderId="42" xfId="54" applyNumberFormat="1" applyFont="1" applyBorder="1" applyAlignment="1" applyProtection="1">
      <alignment horizontal="center" vertical="center" wrapText="1"/>
      <protection locked="0"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1" fontId="7" fillId="0" borderId="37" xfId="54" applyNumberFormat="1" applyFont="1" applyBorder="1" applyAlignment="1" applyProtection="1">
      <alignment horizontal="center" vertical="center" wrapText="1"/>
      <protection locked="0"/>
    </xf>
    <xf numFmtId="1" fontId="7" fillId="0" borderId="41" xfId="54" applyNumberFormat="1" applyFont="1" applyBorder="1" applyAlignment="1" applyProtection="1">
      <alignment horizontal="center" vertical="center" wrapText="1"/>
      <protection locked="0"/>
    </xf>
    <xf numFmtId="1" fontId="7" fillId="0" borderId="40" xfId="54" applyNumberFormat="1" applyFont="1" applyBorder="1" applyAlignment="1" applyProtection="1">
      <alignment horizontal="center" vertical="center" wrapText="1"/>
      <protection locked="0"/>
    </xf>
    <xf numFmtId="1" fontId="7" fillId="0" borderId="36" xfId="54" applyNumberFormat="1" applyFont="1" applyBorder="1" applyAlignment="1" applyProtection="1">
      <alignment horizontal="center" vertical="center" wrapText="1"/>
      <protection locked="0"/>
    </xf>
    <xf numFmtId="1" fontId="7" fillId="0" borderId="12" xfId="54" applyNumberFormat="1" applyFont="1" applyBorder="1" applyAlignment="1" applyProtection="1">
      <alignment horizontal="center" vertical="center" wrapText="1"/>
      <protection locked="0"/>
    </xf>
    <xf numFmtId="1" fontId="23" fillId="0" borderId="34" xfId="54" applyNumberFormat="1" applyFont="1" applyBorder="1" applyAlignment="1" applyProtection="1">
      <alignment horizontal="center" vertical="center" wrapText="1"/>
      <protection locked="0"/>
    </xf>
    <xf numFmtId="1" fontId="23" fillId="0" borderId="56" xfId="54" applyNumberFormat="1" applyFont="1" applyBorder="1" applyAlignment="1" applyProtection="1">
      <alignment horizontal="center" vertical="center" wrapText="1"/>
      <protection locked="0"/>
    </xf>
    <xf numFmtId="1" fontId="7" fillId="0" borderId="30" xfId="54" applyNumberFormat="1" applyFont="1" applyBorder="1" applyAlignment="1" applyProtection="1">
      <alignment horizontal="center" vertical="center"/>
      <protection locked="0"/>
    </xf>
    <xf numFmtId="1" fontId="7" fillId="0" borderId="57" xfId="54" applyNumberFormat="1" applyFont="1" applyBorder="1" applyAlignment="1" applyProtection="1">
      <alignment horizontal="center" vertical="center"/>
      <protection locked="0"/>
    </xf>
    <xf numFmtId="1" fontId="23" fillId="33" borderId="25" xfId="54" applyNumberFormat="1" applyFont="1" applyFill="1" applyBorder="1" applyAlignment="1" applyProtection="1">
      <alignment horizontal="center" vertical="center" wrapText="1"/>
      <protection hidden="1"/>
    </xf>
    <xf numFmtId="1" fontId="7" fillId="0" borderId="42" xfId="54" applyNumberFormat="1" applyFont="1" applyBorder="1" applyAlignment="1" applyProtection="1">
      <alignment horizontal="center" vertical="center" wrapText="1"/>
      <protection locked="0"/>
    </xf>
    <xf numFmtId="0" fontId="7" fillId="0" borderId="36" xfId="54" applyFont="1" applyBorder="1" applyAlignment="1" applyProtection="1">
      <alignment horizontal="center" vertical="center" wrapText="1"/>
      <protection locked="0"/>
    </xf>
    <xf numFmtId="0" fontId="7" fillId="0" borderId="12" xfId="54" applyFont="1" applyBorder="1" applyAlignment="1" applyProtection="1">
      <alignment horizontal="center" vertical="center" wrapText="1"/>
      <protection locked="0"/>
    </xf>
    <xf numFmtId="1" fontId="7" fillId="0" borderId="37" xfId="54" applyNumberFormat="1" applyFont="1" applyBorder="1" applyAlignment="1" applyProtection="1">
      <alignment horizontal="center" vertical="center" wrapText="1"/>
      <protection locked="0"/>
    </xf>
    <xf numFmtId="1" fontId="7" fillId="0" borderId="41" xfId="54" applyNumberFormat="1" applyFont="1" applyBorder="1" applyAlignment="1" applyProtection="1">
      <alignment horizontal="center" vertical="center" wrapText="1"/>
      <protection locked="0"/>
    </xf>
    <xf numFmtId="1" fontId="7" fillId="0" borderId="40" xfId="54" applyNumberFormat="1" applyFont="1" applyBorder="1" applyAlignment="1" applyProtection="1">
      <alignment horizontal="center" vertical="center" wrapText="1"/>
      <protection locked="0"/>
    </xf>
    <xf numFmtId="1" fontId="7" fillId="0" borderId="36" xfId="54" applyNumberFormat="1" applyFont="1" applyBorder="1" applyAlignment="1" applyProtection="1">
      <alignment horizontal="center" vertical="center" wrapText="1"/>
      <protection locked="0"/>
    </xf>
    <xf numFmtId="1" fontId="7" fillId="0" borderId="12" xfId="54" applyNumberFormat="1" applyFont="1" applyBorder="1" applyAlignment="1" applyProtection="1">
      <alignment horizontal="center" vertical="center" wrapText="1"/>
      <protection locked="0"/>
    </xf>
    <xf numFmtId="1" fontId="7" fillId="0" borderId="34" xfId="54" applyNumberFormat="1" applyFont="1" applyBorder="1" applyAlignment="1" applyProtection="1">
      <alignment horizontal="center" vertical="center" wrapText="1"/>
      <protection locked="0"/>
    </xf>
    <xf numFmtId="1" fontId="7" fillId="0" borderId="56" xfId="54" applyNumberFormat="1" applyFont="1" applyBorder="1" applyAlignment="1" applyProtection="1">
      <alignment horizontal="center" vertical="center" wrapText="1"/>
      <protection locked="0"/>
    </xf>
    <xf numFmtId="1" fontId="7" fillId="0" borderId="15" xfId="54" applyNumberFormat="1" applyFont="1" applyBorder="1" applyAlignment="1" applyProtection="1">
      <alignment horizontal="center" vertical="center" wrapText="1"/>
      <protection locked="0"/>
    </xf>
    <xf numFmtId="1" fontId="7" fillId="0" borderId="15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26" xfId="5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4" applyFont="1" applyFill="1" applyBorder="1">
      <alignment/>
      <protection/>
    </xf>
    <xf numFmtId="1" fontId="7" fillId="0" borderId="37" xfId="54" applyNumberFormat="1" applyFont="1" applyBorder="1" applyAlignment="1" applyProtection="1">
      <alignment horizontal="center" vertical="center"/>
      <protection locked="0"/>
    </xf>
    <xf numFmtId="1" fontId="7" fillId="0" borderId="56" xfId="54" applyNumberFormat="1" applyFont="1" applyBorder="1" applyAlignment="1" applyProtection="1">
      <alignment horizontal="center" vertical="center"/>
      <protection locked="0"/>
    </xf>
    <xf numFmtId="1" fontId="7" fillId="0" borderId="57" xfId="54" applyNumberFormat="1" applyFont="1" applyBorder="1" applyAlignment="1" applyProtection="1">
      <alignment horizontal="center" vertical="center"/>
      <protection locked="0"/>
    </xf>
    <xf numFmtId="1" fontId="7" fillId="0" borderId="15" xfId="54" applyNumberFormat="1" applyFont="1" applyBorder="1" applyAlignment="1" applyProtection="1">
      <alignment horizontal="center" vertical="center"/>
      <protection locked="0"/>
    </xf>
    <xf numFmtId="1" fontId="7" fillId="0" borderId="15" xfId="54" applyNumberFormat="1" applyFont="1" applyFill="1" applyBorder="1" applyAlignment="1" applyProtection="1">
      <alignment horizontal="center" vertical="center"/>
      <protection locked="0"/>
    </xf>
    <xf numFmtId="1" fontId="7" fillId="0" borderId="57" xfId="54" applyNumberFormat="1" applyFont="1" applyFill="1" applyBorder="1" applyAlignment="1" applyProtection="1">
      <alignment horizontal="center" vertical="center"/>
      <protection locked="0"/>
    </xf>
    <xf numFmtId="1" fontId="7" fillId="0" borderId="21" xfId="54" applyNumberFormat="1" applyFont="1" applyFill="1" applyBorder="1" applyAlignment="1" applyProtection="1">
      <alignment horizontal="center" vertical="center"/>
      <protection locked="0"/>
    </xf>
    <xf numFmtId="1" fontId="7" fillId="0" borderId="39" xfId="54" applyNumberFormat="1" applyFont="1" applyFill="1" applyBorder="1" applyAlignment="1" applyProtection="1">
      <alignment horizontal="center" vertical="center"/>
      <protection locked="0"/>
    </xf>
    <xf numFmtId="1" fontId="23" fillId="0" borderId="35" xfId="54" applyNumberFormat="1" applyFont="1" applyBorder="1" applyAlignment="1" applyProtection="1">
      <alignment horizontal="center"/>
      <protection locked="0"/>
    </xf>
    <xf numFmtId="0" fontId="30" fillId="0" borderId="22" xfId="54" applyFont="1" applyFill="1" applyBorder="1" applyAlignment="1">
      <alignment horizontal="centerContinuous" vertical="center" wrapText="1"/>
      <protection/>
    </xf>
    <xf numFmtId="0" fontId="30" fillId="0" borderId="22" xfId="54" applyFont="1" applyFill="1" applyBorder="1" applyAlignment="1" applyProtection="1">
      <alignment horizontal="centerContinuous" vertical="center" wrapText="1"/>
      <protection hidden="1"/>
    </xf>
    <xf numFmtId="0" fontId="30" fillId="0" borderId="23" xfId="54" applyFont="1" applyFill="1" applyBorder="1" applyAlignment="1" applyProtection="1">
      <alignment horizontal="centerContinuous" vertical="center" wrapText="1"/>
      <protection hidden="1"/>
    </xf>
    <xf numFmtId="0" fontId="30" fillId="0" borderId="25" xfId="54" applyFont="1" applyFill="1" applyBorder="1" applyAlignment="1">
      <alignment horizontal="centerContinuous"/>
      <protection/>
    </xf>
    <xf numFmtId="0" fontId="30" fillId="0" borderId="22" xfId="54" applyFont="1" applyFill="1" applyBorder="1" applyAlignment="1" applyProtection="1">
      <alignment horizontal="centerContinuous"/>
      <protection hidden="1"/>
    </xf>
    <xf numFmtId="0" fontId="30" fillId="0" borderId="23" xfId="54" applyFont="1" applyFill="1" applyBorder="1" applyAlignment="1" applyProtection="1">
      <alignment horizontal="centerContinuous"/>
      <protection hidden="1"/>
    </xf>
    <xf numFmtId="0" fontId="30" fillId="0" borderId="54" xfId="54" applyFont="1" applyBorder="1" applyAlignment="1" applyProtection="1">
      <alignment/>
      <protection hidden="1"/>
    </xf>
    <xf numFmtId="0" fontId="30" fillId="0" borderId="22" xfId="54" applyFont="1" applyBorder="1" applyAlignment="1" applyProtection="1">
      <alignment/>
      <protection hidden="1"/>
    </xf>
    <xf numFmtId="0" fontId="30" fillId="0" borderId="23" xfId="54" applyFont="1" applyBorder="1" applyAlignment="1" applyProtection="1">
      <alignment/>
      <protection hidden="1"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" fillId="0" borderId="35" xfId="54" applyFont="1" applyFill="1" applyBorder="1" applyAlignment="1">
      <alignment horizontal="center" vertical="center"/>
      <protection/>
    </xf>
    <xf numFmtId="0" fontId="2" fillId="0" borderId="58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39" xfId="54" applyFont="1" applyFill="1" applyBorder="1" applyAlignment="1">
      <alignment horizontal="center" vertical="center"/>
      <protection/>
    </xf>
    <xf numFmtId="0" fontId="31" fillId="35" borderId="26" xfId="54" applyFont="1" applyFill="1" applyBorder="1" applyAlignment="1">
      <alignment horizontal="center" vertical="center"/>
      <protection/>
    </xf>
    <xf numFmtId="0" fontId="31" fillId="35" borderId="59" xfId="54" applyFont="1" applyFill="1" applyBorder="1" applyAlignment="1">
      <alignment horizontal="center" vertical="center"/>
      <protection/>
    </xf>
    <xf numFmtId="0" fontId="32" fillId="0" borderId="35" xfId="54" applyFont="1" applyFill="1" applyBorder="1">
      <alignment/>
      <protection/>
    </xf>
    <xf numFmtId="1" fontId="32" fillId="0" borderId="35" xfId="54" applyNumberFormat="1" applyFont="1" applyBorder="1" applyAlignment="1" applyProtection="1">
      <alignment horizontal="center"/>
      <protection locked="0"/>
    </xf>
    <xf numFmtId="0" fontId="32" fillId="0" borderId="35" xfId="54" applyFont="1" applyFill="1" applyBorder="1" applyAlignment="1">
      <alignment horizontal="center" vertical="center" wrapText="1"/>
      <protection/>
    </xf>
    <xf numFmtId="0" fontId="32" fillId="0" borderId="15" xfId="54" applyFont="1" applyFill="1" applyBorder="1">
      <alignment/>
      <protection/>
    </xf>
    <xf numFmtId="1" fontId="32" fillId="0" borderId="15" xfId="54" applyNumberFormat="1" applyFont="1" applyBorder="1" applyAlignment="1" applyProtection="1">
      <alignment horizontal="center"/>
      <protection locked="0"/>
    </xf>
    <xf numFmtId="0" fontId="32" fillId="0" borderId="15" xfId="54" applyFont="1" applyFill="1" applyBorder="1" applyAlignment="1">
      <alignment horizontal="center" vertical="center"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Fill="1" applyBorder="1" applyAlignment="1">
      <alignment vertical="center" wrapText="1"/>
      <protection/>
    </xf>
    <xf numFmtId="0" fontId="2" fillId="0" borderId="0" xfId="54" applyFont="1" applyFill="1" applyBorder="1">
      <alignment/>
      <protection/>
    </xf>
    <xf numFmtId="0" fontId="30" fillId="0" borderId="16" xfId="54" applyFont="1" applyBorder="1" applyAlignment="1" applyProtection="1">
      <alignment horizontal="center" vertical="center" textRotation="90"/>
      <protection hidden="1"/>
    </xf>
    <xf numFmtId="1" fontId="7" fillId="0" borderId="34" xfId="60" applyNumberFormat="1" applyFont="1" applyFill="1" applyBorder="1" applyAlignment="1" applyProtection="1">
      <alignment horizontal="center" vertical="center" wrapText="1"/>
      <protection hidden="1"/>
    </xf>
    <xf numFmtId="1" fontId="7" fillId="0" borderId="56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57" xfId="54" applyFont="1" applyFill="1" applyBorder="1" applyAlignment="1">
      <alignment horizontal="center" vertical="center"/>
      <protection/>
    </xf>
    <xf numFmtId="1" fontId="23" fillId="0" borderId="30" xfId="54" applyNumberFormat="1" applyFont="1" applyBorder="1" applyAlignment="1" applyProtection="1">
      <alignment horizontal="center" vertical="center"/>
      <protection locked="0"/>
    </xf>
    <xf numFmtId="1" fontId="23" fillId="0" borderId="35" xfId="54" applyNumberFormat="1" applyFont="1" applyBorder="1" applyAlignment="1" applyProtection="1">
      <alignment horizontal="center" vertical="center" wrapText="1"/>
      <protection locked="0"/>
    </xf>
    <xf numFmtId="1" fontId="23" fillId="0" borderId="30" xfId="54" applyNumberFormat="1" applyFont="1" applyBorder="1" applyAlignment="1" applyProtection="1">
      <alignment horizontal="center" vertical="center" wrapText="1"/>
      <protection locked="0"/>
    </xf>
    <xf numFmtId="1" fontId="23" fillId="0" borderId="15" xfId="54" applyNumberFormat="1" applyFont="1" applyBorder="1" applyAlignment="1" applyProtection="1">
      <alignment horizontal="center" vertical="center" wrapText="1"/>
      <protection locked="0"/>
    </xf>
    <xf numFmtId="1" fontId="23" fillId="0" borderId="57" xfId="54" applyNumberFormat="1" applyFont="1" applyBorder="1" applyAlignment="1" applyProtection="1">
      <alignment horizontal="center" vertical="center" wrapText="1"/>
      <protection locked="0"/>
    </xf>
    <xf numFmtId="1" fontId="23" fillId="0" borderId="21" xfId="54" applyNumberFormat="1" applyFont="1" applyBorder="1" applyAlignment="1" applyProtection="1">
      <alignment horizontal="center" vertical="center" wrapText="1"/>
      <protection locked="0"/>
    </xf>
    <xf numFmtId="1" fontId="23" fillId="0" borderId="10" xfId="54" applyNumberFormat="1" applyFont="1" applyBorder="1" applyAlignment="1" applyProtection="1">
      <alignment horizontal="center" vertical="center" wrapText="1"/>
      <protection locked="0"/>
    </xf>
    <xf numFmtId="0" fontId="23" fillId="34" borderId="22" xfId="54" applyFont="1" applyFill="1" applyBorder="1" applyAlignment="1">
      <alignment horizontal="centerContinuous" vertical="center" wrapText="1"/>
      <protection/>
    </xf>
    <xf numFmtId="0" fontId="23" fillId="34" borderId="48" xfId="54" applyFont="1" applyFill="1" applyBorder="1" applyAlignment="1">
      <alignment horizontal="centerContinuous" vertical="center" wrapText="1"/>
      <protection/>
    </xf>
    <xf numFmtId="1" fontId="23" fillId="34" borderId="48" xfId="54" applyNumberFormat="1" applyFont="1" applyFill="1" applyBorder="1" applyAlignment="1" applyProtection="1">
      <alignment horizontal="centerContinuous" vertical="center" wrapText="1"/>
      <protection locked="0"/>
    </xf>
    <xf numFmtId="1" fontId="23" fillId="34" borderId="24" xfId="54" applyNumberFormat="1" applyFont="1" applyFill="1" applyBorder="1" applyAlignment="1" applyProtection="1">
      <alignment horizontal="center" vertical="center"/>
      <protection locked="0"/>
    </xf>
    <xf numFmtId="1" fontId="23" fillId="34" borderId="26" xfId="54" applyNumberFormat="1" applyFont="1" applyFill="1" applyBorder="1" applyAlignment="1" applyProtection="1">
      <alignment horizontal="center" vertical="center"/>
      <protection locked="0"/>
    </xf>
    <xf numFmtId="0" fontId="21" fillId="35" borderId="44" xfId="54" applyFont="1" applyFill="1" applyBorder="1" applyAlignment="1" applyProtection="1">
      <alignment horizontal="centerContinuous" vertical="center" wrapText="1"/>
      <protection locked="0"/>
    </xf>
    <xf numFmtId="1" fontId="21" fillId="35" borderId="44" xfId="54" applyNumberFormat="1" applyFont="1" applyFill="1" applyBorder="1" applyAlignment="1" applyProtection="1">
      <alignment horizontal="centerContinuous" vertical="center" wrapText="1"/>
      <protection locked="0"/>
    </xf>
    <xf numFmtId="9" fontId="21" fillId="35" borderId="52" xfId="60" applyFont="1" applyFill="1" applyBorder="1" applyAlignment="1" applyProtection="1">
      <alignment horizontal="centerContinuous" vertical="center" wrapText="1"/>
      <protection hidden="1"/>
    </xf>
    <xf numFmtId="1" fontId="21" fillId="35" borderId="51" xfId="54" applyNumberFormat="1" applyFont="1" applyFill="1" applyBorder="1" applyAlignment="1" applyProtection="1">
      <alignment horizontal="center" vertical="center"/>
      <protection locked="0"/>
    </xf>
    <xf numFmtId="1" fontId="21" fillId="35" borderId="60" xfId="54" applyNumberFormat="1" applyFont="1" applyFill="1" applyBorder="1" applyAlignment="1" applyProtection="1">
      <alignment horizontal="center" vertical="center"/>
      <protection locked="0"/>
    </xf>
    <xf numFmtId="1" fontId="21" fillId="35" borderId="61" xfId="54" applyNumberFormat="1" applyFont="1" applyFill="1" applyBorder="1" applyAlignment="1" applyProtection="1">
      <alignment horizontal="center" vertical="center"/>
      <protection locked="0"/>
    </xf>
    <xf numFmtId="1" fontId="21" fillId="35" borderId="62" xfId="54" applyNumberFormat="1" applyFont="1" applyFill="1" applyBorder="1" applyAlignment="1" applyProtection="1">
      <alignment horizontal="center" vertical="center"/>
      <protection locked="0"/>
    </xf>
    <xf numFmtId="1" fontId="21" fillId="35" borderId="61" xfId="54" applyNumberFormat="1" applyFont="1" applyFill="1" applyBorder="1" applyAlignment="1" applyProtection="1">
      <alignment horizontal="center" vertical="center"/>
      <protection locked="0"/>
    </xf>
    <xf numFmtId="0" fontId="31" fillId="35" borderId="24" xfId="54" applyFont="1" applyFill="1" applyBorder="1" applyAlignment="1">
      <alignment horizontal="center" vertical="center"/>
      <protection/>
    </xf>
    <xf numFmtId="1" fontId="23" fillId="0" borderId="34" xfId="54" applyNumberFormat="1" applyFont="1" applyBorder="1" applyAlignment="1" applyProtection="1">
      <alignment horizontal="center" vertical="center"/>
      <protection locked="0"/>
    </xf>
    <xf numFmtId="1" fontId="23" fillId="0" borderId="56" xfId="54" applyNumberFormat="1" applyFont="1" applyBorder="1" applyAlignment="1" applyProtection="1">
      <alignment horizontal="center" vertical="center"/>
      <protection locked="0"/>
    </xf>
    <xf numFmtId="1" fontId="23" fillId="0" borderId="34" xfId="54" applyNumberFormat="1" applyFont="1" applyBorder="1" applyAlignment="1" applyProtection="1">
      <alignment horizontal="center" vertical="center"/>
      <protection locked="0"/>
    </xf>
    <xf numFmtId="1" fontId="23" fillId="0" borderId="34" xfId="54" applyNumberFormat="1" applyFont="1" applyFill="1" applyBorder="1" applyAlignment="1" applyProtection="1">
      <alignment horizontal="center" vertical="center"/>
      <protection locked="0"/>
    </xf>
    <xf numFmtId="1" fontId="23" fillId="0" borderId="20" xfId="54" applyNumberFormat="1" applyFont="1" applyBorder="1" applyAlignment="1" applyProtection="1">
      <alignment horizontal="center" vertical="center"/>
      <protection locked="0"/>
    </xf>
    <xf numFmtId="1" fontId="23" fillId="0" borderId="20" xfId="54" applyNumberFormat="1" applyFont="1" applyFill="1" applyBorder="1" applyAlignment="1" applyProtection="1">
      <alignment horizontal="center" vertical="center"/>
      <protection locked="0"/>
    </xf>
    <xf numFmtId="0" fontId="23" fillId="0" borderId="20" xfId="54" applyFont="1" applyFill="1" applyBorder="1">
      <alignment/>
      <protection/>
    </xf>
    <xf numFmtId="1" fontId="23" fillId="0" borderId="63" xfId="54" applyNumberFormat="1" applyFont="1" applyBorder="1" applyAlignment="1" applyProtection="1">
      <alignment horizontal="center" vertical="center"/>
      <protection locked="0"/>
    </xf>
    <xf numFmtId="1" fontId="23" fillId="0" borderId="34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56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56" xfId="54" applyNumberFormat="1" applyFont="1" applyBorder="1" applyAlignment="1" applyProtection="1">
      <alignment horizontal="center" vertical="center"/>
      <protection locked="0"/>
    </xf>
    <xf numFmtId="0" fontId="21" fillId="35" borderId="45" xfId="54" applyFont="1" applyFill="1" applyBorder="1" applyAlignment="1">
      <alignment horizontal="centerContinuous" vertical="center" wrapText="1"/>
      <protection/>
    </xf>
    <xf numFmtId="0" fontId="31" fillId="35" borderId="0" xfId="54" applyFont="1" applyFill="1" applyBorder="1" applyAlignment="1" applyProtection="1">
      <alignment horizontal="centerContinuous" vertical="center" wrapText="1"/>
      <protection locked="0"/>
    </xf>
    <xf numFmtId="0" fontId="21" fillId="0" borderId="41" xfId="54" applyFont="1" applyFill="1" applyBorder="1" applyAlignment="1" applyProtection="1">
      <alignment horizontal="centerContinuous" vertical="center" wrapText="1"/>
      <protection locked="0"/>
    </xf>
    <xf numFmtId="0" fontId="21" fillId="0" borderId="40" xfId="54" applyFont="1" applyFill="1" applyBorder="1" applyAlignment="1" applyProtection="1">
      <alignment horizontal="centerContinuous" vertical="center" wrapText="1"/>
      <protection locked="0"/>
    </xf>
    <xf numFmtId="1" fontId="21" fillId="0" borderId="42" xfId="54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36" xfId="54" applyFont="1" applyFill="1" applyBorder="1" applyAlignment="1" applyProtection="1">
      <alignment horizontal="centerContinuous" vertical="center" wrapText="1"/>
      <protection locked="0"/>
    </xf>
    <xf numFmtId="0" fontId="21" fillId="0" borderId="12" xfId="54" applyFont="1" applyFill="1" applyBorder="1" applyAlignment="1" applyProtection="1">
      <alignment horizontal="centerContinuous" vertical="center" wrapText="1"/>
      <protection locked="0"/>
    </xf>
    <xf numFmtId="1" fontId="21" fillId="0" borderId="37" xfId="54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17" xfId="54" applyFont="1" applyFill="1" applyBorder="1" applyAlignment="1" applyProtection="1">
      <alignment horizontal="centerContinuous" vertical="center" wrapText="1"/>
      <protection locked="0"/>
    </xf>
    <xf numFmtId="0" fontId="21" fillId="0" borderId="18" xfId="54" applyFont="1" applyFill="1" applyBorder="1" applyAlignment="1" applyProtection="1">
      <alignment horizontal="centerContinuous" vertical="center" wrapText="1"/>
      <protection locked="0"/>
    </xf>
    <xf numFmtId="1" fontId="21" fillId="0" borderId="19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41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40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36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12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17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18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34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56" xfId="54" applyNumberFormat="1" applyFont="1" applyFill="1" applyBorder="1" applyAlignment="1" applyProtection="1">
      <alignment horizontal="centerContinuous" vertical="center" wrapText="1"/>
      <protection locked="0"/>
    </xf>
    <xf numFmtId="1" fontId="21" fillId="0" borderId="20" xfId="54" applyNumberFormat="1" applyFont="1" applyFill="1" applyBorder="1" applyAlignment="1" applyProtection="1">
      <alignment horizontal="centerContinuous" vertical="center" wrapText="1"/>
      <protection locked="0"/>
    </xf>
    <xf numFmtId="9" fontId="21" fillId="0" borderId="34" xfId="60" applyFont="1" applyFill="1" applyBorder="1" applyAlignment="1" applyProtection="1">
      <alignment horizontal="centerContinuous" vertical="center" wrapText="1"/>
      <protection hidden="1"/>
    </xf>
    <xf numFmtId="9" fontId="21" fillId="0" borderId="56" xfId="60" applyFont="1" applyFill="1" applyBorder="1" applyAlignment="1" applyProtection="1">
      <alignment horizontal="centerContinuous" vertical="center" wrapText="1"/>
      <protection hidden="1"/>
    </xf>
    <xf numFmtId="9" fontId="21" fillId="0" borderId="20" xfId="60" applyFont="1" applyFill="1" applyBorder="1" applyAlignment="1" applyProtection="1">
      <alignment horizontal="centerContinuous" vertical="center" wrapText="1"/>
      <protection hidden="1"/>
    </xf>
    <xf numFmtId="1" fontId="21" fillId="0" borderId="34" xfId="54" applyNumberFormat="1" applyFont="1" applyFill="1" applyBorder="1" applyAlignment="1" applyProtection="1">
      <alignment horizontal="center" vertical="center"/>
      <protection locked="0"/>
    </xf>
    <xf numFmtId="1" fontId="21" fillId="0" borderId="56" xfId="54" applyNumberFormat="1" applyFont="1" applyFill="1" applyBorder="1" applyAlignment="1" applyProtection="1">
      <alignment horizontal="center" vertical="center"/>
      <protection locked="0"/>
    </xf>
    <xf numFmtId="1" fontId="21" fillId="0" borderId="20" xfId="54" applyNumberFormat="1" applyFont="1" applyFill="1" applyBorder="1" applyAlignment="1" applyProtection="1">
      <alignment horizontal="center" vertical="center"/>
      <protection locked="0"/>
    </xf>
    <xf numFmtId="1" fontId="21" fillId="0" borderId="35" xfId="54" applyNumberFormat="1" applyFont="1" applyFill="1" applyBorder="1" applyAlignment="1" applyProtection="1">
      <alignment horizontal="center" vertical="center"/>
      <protection locked="0"/>
    </xf>
    <xf numFmtId="1" fontId="21" fillId="0" borderId="15" xfId="54" applyNumberFormat="1" applyFont="1" applyFill="1" applyBorder="1" applyAlignment="1" applyProtection="1">
      <alignment horizontal="center" vertical="center"/>
      <protection locked="0"/>
    </xf>
    <xf numFmtId="1" fontId="21" fillId="0" borderId="21" xfId="54" applyNumberFormat="1" applyFont="1" applyFill="1" applyBorder="1" applyAlignment="1" applyProtection="1">
      <alignment horizontal="center" vertical="center"/>
      <protection locked="0"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1" fontId="7" fillId="0" borderId="33" xfId="54" applyNumberFormat="1" applyFont="1" applyBorder="1" applyAlignment="1" applyProtection="1">
      <alignment horizontal="center" vertical="center" wrapText="1"/>
      <protection locked="0"/>
    </xf>
    <xf numFmtId="1" fontId="7" fillId="0" borderId="32" xfId="54" applyNumberFormat="1" applyFont="1" applyBorder="1" applyAlignment="1" applyProtection="1">
      <alignment horizontal="center" vertical="center" wrapText="1"/>
      <protection locked="0"/>
    </xf>
    <xf numFmtId="1" fontId="7" fillId="0" borderId="31" xfId="54" applyNumberFormat="1" applyFont="1" applyBorder="1" applyAlignment="1" applyProtection="1">
      <alignment horizontal="center" vertical="center" wrapText="1"/>
      <protection locked="0"/>
    </xf>
    <xf numFmtId="1" fontId="23" fillId="0" borderId="64" xfId="54" applyNumberFormat="1" applyFont="1" applyBorder="1" applyAlignment="1" applyProtection="1">
      <alignment horizontal="center" vertical="center" wrapText="1"/>
      <protection locked="0"/>
    </xf>
    <xf numFmtId="1" fontId="23" fillId="0" borderId="64" xfId="54" applyNumberFormat="1" applyFont="1" applyBorder="1" applyAlignment="1" applyProtection="1">
      <alignment horizontal="center" vertical="center"/>
      <protection locked="0"/>
    </xf>
    <xf numFmtId="1" fontId="7" fillId="0" borderId="65" xfId="54" applyNumberFormat="1" applyFont="1" applyBorder="1" applyAlignment="1" applyProtection="1">
      <alignment horizontal="center" vertical="center"/>
      <protection locked="0"/>
    </xf>
    <xf numFmtId="1" fontId="7" fillId="0" borderId="10" xfId="54" applyNumberFormat="1" applyFont="1" applyBorder="1" applyAlignment="1" applyProtection="1">
      <alignment horizontal="center" vertical="center"/>
      <protection locked="0"/>
    </xf>
    <xf numFmtId="1" fontId="7" fillId="0" borderId="66" xfId="54" applyNumberFormat="1" applyFont="1" applyBorder="1" applyAlignment="1" applyProtection="1">
      <alignment horizontal="center" vertical="center"/>
      <protection locked="0"/>
    </xf>
    <xf numFmtId="0" fontId="2" fillId="0" borderId="65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66" xfId="54" applyFont="1" applyFill="1" applyBorder="1" applyAlignment="1">
      <alignment horizontal="center" vertical="center"/>
      <protection/>
    </xf>
    <xf numFmtId="0" fontId="31" fillId="33" borderId="51" xfId="54" applyFont="1" applyFill="1" applyBorder="1" applyAlignment="1">
      <alignment horizontal="center" vertical="center"/>
      <protection/>
    </xf>
    <xf numFmtId="0" fontId="31" fillId="33" borderId="44" xfId="54" applyFont="1" applyFill="1" applyBorder="1" applyAlignment="1">
      <alignment horizontal="center" vertical="center" wrapText="1"/>
      <protection/>
    </xf>
    <xf numFmtId="0" fontId="31" fillId="33" borderId="67" xfId="54" applyFont="1" applyFill="1" applyBorder="1" applyAlignment="1">
      <alignment horizontal="center" vertical="center" wrapText="1"/>
      <protection/>
    </xf>
    <xf numFmtId="0" fontId="31" fillId="33" borderId="68" xfId="54" applyFont="1" applyFill="1" applyBorder="1" applyAlignment="1">
      <alignment horizontal="center" vertical="center" wrapText="1"/>
      <protection/>
    </xf>
    <xf numFmtId="0" fontId="31" fillId="33" borderId="52" xfId="54" applyFont="1" applyFill="1" applyBorder="1" applyAlignment="1">
      <alignment horizontal="center" vertical="center" wrapText="1"/>
      <protection/>
    </xf>
    <xf numFmtId="1" fontId="21" fillId="33" borderId="51" xfId="54" applyNumberFormat="1" applyFont="1" applyFill="1" applyBorder="1" applyAlignment="1" applyProtection="1">
      <alignment horizontal="center" vertical="center" wrapText="1"/>
      <protection hidden="1"/>
    </xf>
    <xf numFmtId="1" fontId="21" fillId="33" borderId="44" xfId="54" applyNumberFormat="1" applyFont="1" applyFill="1" applyBorder="1" applyAlignment="1" applyProtection="1">
      <alignment horizontal="center" vertical="center" wrapText="1"/>
      <protection hidden="1"/>
    </xf>
    <xf numFmtId="1" fontId="21" fillId="33" borderId="67" xfId="54" applyNumberFormat="1" applyFont="1" applyFill="1" applyBorder="1" applyAlignment="1" applyProtection="1">
      <alignment horizontal="center" vertical="center" wrapText="1"/>
      <protection hidden="1"/>
    </xf>
    <xf numFmtId="1" fontId="21" fillId="33" borderId="5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63" xfId="54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69" xfId="54" applyFont="1" applyFill="1" applyBorder="1" applyAlignment="1">
      <alignment horizontal="center" vertical="center"/>
      <protection/>
    </xf>
    <xf numFmtId="1" fontId="7" fillId="0" borderId="63" xfId="54" applyNumberFormat="1" applyFont="1" applyBorder="1" applyAlignment="1" applyProtection="1">
      <alignment horizontal="center" vertical="center"/>
      <protection locked="0"/>
    </xf>
    <xf numFmtId="1" fontId="7" fillId="0" borderId="16" xfId="54" applyNumberFormat="1" applyFont="1" applyBorder="1" applyAlignment="1" applyProtection="1">
      <alignment horizontal="center" vertical="center"/>
      <protection locked="0"/>
    </xf>
    <xf numFmtId="1" fontId="7" fillId="0" borderId="16" xfId="54" applyNumberFormat="1" applyFont="1" applyFill="1" applyBorder="1" applyAlignment="1" applyProtection="1">
      <alignment horizontal="center" vertical="center"/>
      <protection locked="0"/>
    </xf>
    <xf numFmtId="1" fontId="7" fillId="0" borderId="69" xfId="54" applyNumberFormat="1" applyFont="1" applyFill="1" applyBorder="1" applyAlignment="1" applyProtection="1">
      <alignment horizontal="center" vertical="center"/>
      <protection locked="0"/>
    </xf>
    <xf numFmtId="1" fontId="23" fillId="0" borderId="63" xfId="54" applyNumberFormat="1" applyFont="1" applyBorder="1" applyAlignment="1" applyProtection="1">
      <alignment horizontal="center" vertical="center" wrapText="1"/>
      <protection locked="0"/>
    </xf>
    <xf numFmtId="1" fontId="23" fillId="0" borderId="16" xfId="54" applyNumberFormat="1" applyFont="1" applyBorder="1" applyAlignment="1" applyProtection="1">
      <alignment horizontal="center" vertical="center" wrapText="1"/>
      <protection locked="0"/>
    </xf>
    <xf numFmtId="1" fontId="23" fillId="0" borderId="69" xfId="54" applyNumberFormat="1" applyFont="1" applyBorder="1" applyAlignment="1" applyProtection="1">
      <alignment horizontal="center" vertical="center" wrapText="1"/>
      <protection locked="0"/>
    </xf>
    <xf numFmtId="1" fontId="7" fillId="0" borderId="16" xfId="54" applyNumberFormat="1" applyFont="1" applyBorder="1" applyAlignment="1" applyProtection="1">
      <alignment horizontal="center" vertical="center" wrapText="1"/>
      <protection locked="0"/>
    </xf>
    <xf numFmtId="1" fontId="7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54" applyNumberFormat="1" applyFont="1" applyBorder="1" applyAlignment="1" applyProtection="1">
      <alignment horizontal="center" vertical="center"/>
      <protection locked="0"/>
    </xf>
    <xf numFmtId="1" fontId="7" fillId="0" borderId="16" xfId="54" applyNumberFormat="1" applyFont="1" applyBorder="1" applyAlignment="1" applyProtection="1">
      <alignment horizontal="center" vertical="center"/>
      <protection locked="0"/>
    </xf>
    <xf numFmtId="1" fontId="7" fillId="0" borderId="69" xfId="54" applyNumberFormat="1" applyFont="1" applyBorder="1" applyAlignment="1" applyProtection="1">
      <alignment horizontal="center" vertical="center"/>
      <protection locked="0"/>
    </xf>
    <xf numFmtId="1" fontId="23" fillId="0" borderId="16" xfId="54" applyNumberFormat="1" applyFont="1" applyBorder="1" applyAlignment="1" applyProtection="1">
      <alignment horizontal="center"/>
      <protection locked="0"/>
    </xf>
    <xf numFmtId="0" fontId="32" fillId="0" borderId="16" xfId="54" applyFont="1" applyFill="1" applyBorder="1">
      <alignment/>
      <protection/>
    </xf>
    <xf numFmtId="1" fontId="32" fillId="0" borderId="16" xfId="54" applyNumberFormat="1" applyFont="1" applyBorder="1" applyAlignment="1" applyProtection="1">
      <alignment horizontal="center"/>
      <protection locked="0"/>
    </xf>
    <xf numFmtId="0" fontId="32" fillId="0" borderId="16" xfId="54" applyFont="1" applyFill="1" applyBorder="1" applyAlignment="1">
      <alignment horizontal="center" vertical="center" wrapText="1"/>
      <protection/>
    </xf>
    <xf numFmtId="176" fontId="9" fillId="0" borderId="1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" fontId="21" fillId="0" borderId="17" xfId="54" applyNumberFormat="1" applyFont="1" applyFill="1" applyBorder="1" applyAlignment="1" applyProtection="1">
      <alignment horizontal="center" vertical="center"/>
      <protection locked="0"/>
    </xf>
    <xf numFmtId="1" fontId="21" fillId="0" borderId="19" xfId="54" applyNumberFormat="1" applyFont="1" applyFill="1" applyBorder="1" applyAlignment="1" applyProtection="1">
      <alignment horizontal="center" vertical="center"/>
      <protection locked="0"/>
    </xf>
    <xf numFmtId="1" fontId="21" fillId="0" borderId="36" xfId="54" applyNumberFormat="1" applyFont="1" applyFill="1" applyBorder="1" applyAlignment="1" applyProtection="1">
      <alignment horizontal="center" vertical="center"/>
      <protection locked="0"/>
    </xf>
    <xf numFmtId="1" fontId="21" fillId="0" borderId="37" xfId="54" applyNumberFormat="1" applyFont="1" applyFill="1" applyBorder="1" applyAlignment="1" applyProtection="1">
      <alignment horizontal="center" vertical="center"/>
      <protection locked="0"/>
    </xf>
    <xf numFmtId="1" fontId="21" fillId="0" borderId="41" xfId="54" applyNumberFormat="1" applyFont="1" applyFill="1" applyBorder="1" applyAlignment="1" applyProtection="1">
      <alignment horizontal="center" vertical="center"/>
      <protection locked="0"/>
    </xf>
    <xf numFmtId="1" fontId="21" fillId="0" borderId="42" xfId="54" applyNumberFormat="1" applyFont="1" applyFill="1" applyBorder="1" applyAlignment="1" applyProtection="1">
      <alignment horizontal="center" vertical="center"/>
      <protection locked="0"/>
    </xf>
    <xf numFmtId="0" fontId="29" fillId="0" borderId="34" xfId="54" applyFont="1" applyBorder="1" applyAlignment="1">
      <alignment horizontal="center" vertical="center"/>
      <protection/>
    </xf>
    <xf numFmtId="0" fontId="29" fillId="0" borderId="70" xfId="54" applyFont="1" applyBorder="1" applyAlignment="1">
      <alignment horizontal="center" vertical="center"/>
      <protection/>
    </xf>
    <xf numFmtId="1" fontId="21" fillId="33" borderId="17" xfId="54" applyNumberFormat="1" applyFont="1" applyFill="1" applyBorder="1" applyAlignment="1" applyProtection="1">
      <alignment horizontal="center" vertical="center" wrapText="1"/>
      <protection hidden="1"/>
    </xf>
    <xf numFmtId="1" fontId="21" fillId="33" borderId="19" xfId="54" applyNumberFormat="1" applyFont="1" applyFill="1" applyBorder="1" applyAlignment="1" applyProtection="1">
      <alignment horizontal="center" vertical="center" wrapText="1"/>
      <protection hidden="1"/>
    </xf>
    <xf numFmtId="1" fontId="21" fillId="34" borderId="23" xfId="54" applyNumberFormat="1" applyFont="1" applyFill="1" applyBorder="1" applyAlignment="1" applyProtection="1">
      <alignment horizontal="center" vertical="center"/>
      <protection hidden="1"/>
    </xf>
    <xf numFmtId="1" fontId="21" fillId="35" borderId="43" xfId="54" applyNumberFormat="1" applyFont="1" applyFill="1" applyBorder="1" applyAlignment="1" applyProtection="1">
      <alignment horizontal="center" vertical="center"/>
      <protection hidden="1"/>
    </xf>
    <xf numFmtId="1" fontId="23" fillId="0" borderId="28" xfId="54" applyNumberFormat="1" applyFont="1" applyBorder="1" applyAlignment="1" applyProtection="1">
      <alignment horizontal="center" vertical="center" wrapText="1"/>
      <protection locked="0"/>
    </xf>
    <xf numFmtId="1" fontId="23" fillId="0" borderId="36" xfId="54" applyNumberFormat="1" applyFont="1" applyBorder="1" applyAlignment="1" applyProtection="1">
      <alignment horizontal="center" vertical="center" wrapText="1"/>
      <protection locked="0"/>
    </xf>
    <xf numFmtId="1" fontId="23" fillId="0" borderId="32" xfId="54" applyNumberFormat="1" applyFont="1" applyBorder="1" applyAlignment="1" applyProtection="1">
      <alignment horizontal="center" vertical="center" wrapText="1"/>
      <protection locked="0"/>
    </xf>
    <xf numFmtId="1" fontId="23" fillId="0" borderId="41" xfId="54" applyNumberFormat="1" applyFont="1" applyBorder="1" applyAlignment="1" applyProtection="1">
      <alignment horizontal="center" vertical="center" wrapText="1"/>
      <protection locked="0"/>
    </xf>
    <xf numFmtId="1" fontId="23" fillId="0" borderId="17" xfId="54" applyNumberFormat="1" applyFont="1" applyBorder="1" applyAlignment="1" applyProtection="1">
      <alignment horizontal="center" vertical="center" wrapText="1"/>
      <protection locked="0"/>
    </xf>
    <xf numFmtId="1" fontId="21" fillId="33" borderId="25" xfId="54" applyNumberFormat="1" applyFont="1" applyFill="1" applyBorder="1" applyAlignment="1" applyProtection="1">
      <alignment horizontal="center" vertical="center" wrapText="1"/>
      <protection hidden="1"/>
    </xf>
    <xf numFmtId="1" fontId="7" fillId="0" borderId="28" xfId="54" applyNumberFormat="1" applyFont="1" applyBorder="1" applyAlignment="1" applyProtection="1">
      <alignment horizontal="center" vertical="center" wrapText="1"/>
      <protection locked="0"/>
    </xf>
    <xf numFmtId="0" fontId="2" fillId="0" borderId="28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41" xfId="54" applyFont="1" applyFill="1" applyBorder="1" applyAlignment="1">
      <alignment horizontal="center" vertical="center"/>
      <protection/>
    </xf>
    <xf numFmtId="0" fontId="2" fillId="0" borderId="36" xfId="54" applyFont="1" applyFill="1" applyBorder="1" applyAlignment="1">
      <alignment horizontal="center" vertical="center"/>
      <protection/>
    </xf>
    <xf numFmtId="1" fontId="21" fillId="34" borderId="22" xfId="54" applyNumberFormat="1" applyFont="1" applyFill="1" applyBorder="1" applyAlignment="1" applyProtection="1">
      <alignment horizontal="center" vertical="center"/>
      <protection hidden="1"/>
    </xf>
    <xf numFmtId="1" fontId="23" fillId="0" borderId="29" xfId="54" applyNumberFormat="1" applyFont="1" applyBorder="1" applyAlignment="1" applyProtection="1">
      <alignment horizontal="center" vertical="center" wrapText="1"/>
      <protection locked="0"/>
    </xf>
    <xf numFmtId="1" fontId="23" fillId="0" borderId="37" xfId="54" applyNumberFormat="1" applyFont="1" applyBorder="1" applyAlignment="1" applyProtection="1">
      <alignment horizontal="center" vertical="center" wrapText="1"/>
      <protection locked="0"/>
    </xf>
    <xf numFmtId="1" fontId="23" fillId="0" borderId="33" xfId="54" applyNumberFormat="1" applyFont="1" applyBorder="1" applyAlignment="1" applyProtection="1">
      <alignment horizontal="center" vertical="center" wrapText="1"/>
      <protection locked="0"/>
    </xf>
    <xf numFmtId="1" fontId="23" fillId="0" borderId="42" xfId="54" applyNumberFormat="1" applyFont="1" applyBorder="1" applyAlignment="1" applyProtection="1">
      <alignment horizontal="center" vertical="center" wrapText="1"/>
      <protection locked="0"/>
    </xf>
    <xf numFmtId="1" fontId="23" fillId="0" borderId="19" xfId="54" applyNumberFormat="1" applyFont="1" applyBorder="1" applyAlignment="1" applyProtection="1">
      <alignment horizontal="center" vertical="center" wrapText="1"/>
      <protection locked="0"/>
    </xf>
    <xf numFmtId="1" fontId="21" fillId="35" borderId="52" xfId="54" applyNumberFormat="1" applyFont="1" applyFill="1" applyBorder="1" applyAlignment="1" applyProtection="1">
      <alignment horizontal="center" vertical="center"/>
      <protection locked="0"/>
    </xf>
    <xf numFmtId="1" fontId="21" fillId="33" borderId="23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54" applyFont="1" applyFill="1" applyBorder="1" applyAlignment="1">
      <alignment horizontal="center" vertical="center"/>
      <protection/>
    </xf>
    <xf numFmtId="1" fontId="7" fillId="0" borderId="29" xfId="54" applyNumberFormat="1" applyFont="1" applyBorder="1" applyAlignment="1" applyProtection="1">
      <alignment horizontal="center" vertical="center" wrapText="1"/>
      <protection locked="0"/>
    </xf>
    <xf numFmtId="0" fontId="2" fillId="0" borderId="37" xfId="54" applyFont="1" applyFill="1" applyBorder="1" applyAlignment="1">
      <alignment horizontal="center" vertical="center"/>
      <protection/>
    </xf>
    <xf numFmtId="0" fontId="29" fillId="0" borderId="56" xfId="54" applyFont="1" applyBorder="1" applyAlignment="1">
      <alignment horizontal="center" vertical="center"/>
      <protection/>
    </xf>
    <xf numFmtId="0" fontId="29" fillId="0" borderId="20" xfId="54" applyFont="1" applyBorder="1" applyAlignment="1">
      <alignment horizontal="center" vertical="center"/>
      <protection/>
    </xf>
    <xf numFmtId="0" fontId="29" fillId="0" borderId="34" xfId="54" applyFont="1" applyBorder="1" applyAlignment="1">
      <alignment horizontal="center" vertical="center"/>
      <protection/>
    </xf>
    <xf numFmtId="0" fontId="29" fillId="0" borderId="56" xfId="54" applyFont="1" applyBorder="1" applyAlignment="1">
      <alignment horizontal="center" vertical="center"/>
      <protection/>
    </xf>
    <xf numFmtId="1" fontId="23" fillId="34" borderId="22" xfId="54" applyNumberFormat="1" applyFont="1" applyFill="1" applyBorder="1" applyAlignment="1" applyProtection="1">
      <alignment horizontal="centerContinuous" vertical="center" wrapText="1"/>
      <protection locked="0"/>
    </xf>
    <xf numFmtId="1" fontId="23" fillId="34" borderId="23" xfId="54" applyNumberFormat="1" applyFont="1" applyFill="1" applyBorder="1" applyAlignment="1" applyProtection="1">
      <alignment horizontal="centerContinuous" vertical="center" wrapText="1"/>
      <protection locked="0"/>
    </xf>
    <xf numFmtId="1" fontId="23" fillId="34" borderId="25" xfId="54" applyNumberFormat="1" applyFont="1" applyFill="1" applyBorder="1" applyAlignment="1" applyProtection="1">
      <alignment horizontal="center" vertical="center"/>
      <protection locked="0"/>
    </xf>
    <xf numFmtId="1" fontId="23" fillId="34" borderId="22" xfId="54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34" xfId="54" applyFont="1" applyFill="1" applyBorder="1" applyAlignment="1">
      <alignment horizontal="center" vertical="center" wrapText="1"/>
      <protection/>
    </xf>
    <xf numFmtId="0" fontId="8" fillId="0" borderId="56" xfId="54" applyFont="1" applyFill="1" applyBorder="1" applyAlignment="1">
      <alignment horizontal="center" vertical="center" wrapText="1"/>
      <protection/>
    </xf>
    <xf numFmtId="0" fontId="8" fillId="0" borderId="70" xfId="54" applyFont="1" applyFill="1" applyBorder="1" applyAlignment="1">
      <alignment horizontal="center" vertical="center" wrapText="1"/>
      <protection/>
    </xf>
    <xf numFmtId="1" fontId="21" fillId="33" borderId="22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27" fillId="0" borderId="16" xfId="54" applyFont="1" applyBorder="1" applyAlignment="1" applyProtection="1">
      <alignment horizontal="center" vertical="center" textRotation="90"/>
      <protection hidden="1"/>
    </xf>
    <xf numFmtId="0" fontId="27" fillId="0" borderId="63" xfId="54" applyFont="1" applyBorder="1" applyAlignment="1" applyProtection="1">
      <alignment horizontal="center" vertical="center" textRotation="90"/>
      <protection hidden="1"/>
    </xf>
    <xf numFmtId="0" fontId="21" fillId="34" borderId="44" xfId="54" applyFont="1" applyFill="1" applyBorder="1" applyAlignment="1" applyProtection="1">
      <alignment horizontal="centerContinuous" vertical="center" wrapText="1"/>
      <protection hidden="1"/>
    </xf>
    <xf numFmtId="1" fontId="21" fillId="34" borderId="44" xfId="54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70" xfId="54" applyFont="1" applyBorder="1" applyAlignment="1" applyProtection="1">
      <alignment horizontal="center" vertical="center"/>
      <protection hidden="1"/>
    </xf>
    <xf numFmtId="0" fontId="27" fillId="0" borderId="70" xfId="54" applyFont="1" applyBorder="1" applyAlignment="1" applyProtection="1">
      <alignment horizontal="center" vertical="top" wrapText="1"/>
      <protection hidden="1"/>
    </xf>
    <xf numFmtId="0" fontId="27" fillId="0" borderId="70" xfId="54" applyFont="1" applyBorder="1" applyAlignment="1" applyProtection="1">
      <alignment horizontal="center" vertical="center" textRotation="90"/>
      <protection hidden="1"/>
    </xf>
    <xf numFmtId="0" fontId="27" fillId="0" borderId="69" xfId="54" applyFont="1" applyBorder="1" applyAlignment="1" applyProtection="1">
      <alignment horizontal="center" vertical="center" textRotation="90"/>
      <protection hidden="1"/>
    </xf>
    <xf numFmtId="0" fontId="30" fillId="0" borderId="55" xfId="54" applyFont="1" applyBorder="1" applyAlignment="1" applyProtection="1">
      <alignment horizontal="center" vertical="center" textRotation="90"/>
      <protection hidden="1"/>
    </xf>
    <xf numFmtId="0" fontId="30" fillId="0" borderId="69" xfId="54" applyFont="1" applyBorder="1" applyAlignment="1" applyProtection="1">
      <alignment horizontal="center" vertical="center" textRotation="90"/>
      <protection hidden="1"/>
    </xf>
    <xf numFmtId="1" fontId="23" fillId="0" borderId="71" xfId="54" applyNumberFormat="1" applyFont="1" applyBorder="1" applyAlignment="1" applyProtection="1">
      <alignment horizontal="center" vertical="center" wrapText="1"/>
      <protection locked="0"/>
    </xf>
    <xf numFmtId="1" fontId="21" fillId="34" borderId="59" xfId="54" applyNumberFormat="1" applyFont="1" applyFill="1" applyBorder="1" applyAlignment="1" applyProtection="1">
      <alignment horizontal="center" vertical="center"/>
      <protection hidden="1"/>
    </xf>
    <xf numFmtId="0" fontId="7" fillId="0" borderId="34" xfId="54" applyFont="1" applyFill="1" applyBorder="1" applyAlignment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37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23" fillId="0" borderId="37" xfId="0" applyNumberFormat="1" applyFont="1" applyBorder="1" applyAlignment="1" applyProtection="1">
      <alignment horizontal="center" vertical="center" wrapText="1"/>
      <protection locked="0"/>
    </xf>
    <xf numFmtId="1" fontId="23" fillId="0" borderId="37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2" fillId="34" borderId="44" xfId="54" applyFont="1" applyFill="1" applyBorder="1" applyAlignment="1" applyProtection="1">
      <alignment horizontal="centerContinuous" vertical="center" wrapText="1"/>
      <protection hidden="1"/>
    </xf>
    <xf numFmtId="0" fontId="7" fillId="0" borderId="56" xfId="54" applyFont="1" applyFill="1" applyBorder="1" applyAlignment="1">
      <alignment horizontal="left" vertical="center" wrapText="1"/>
      <protection/>
    </xf>
    <xf numFmtId="0" fontId="7" fillId="0" borderId="20" xfId="54" applyFont="1" applyFill="1" applyBorder="1" applyAlignment="1">
      <alignment horizontal="left" vertical="center" wrapText="1"/>
      <protection/>
    </xf>
    <xf numFmtId="0" fontId="7" fillId="0" borderId="72" xfId="54" applyFont="1" applyFill="1" applyBorder="1" applyAlignment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73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" fontId="23" fillId="0" borderId="73" xfId="0" applyNumberFormat="1" applyFont="1" applyBorder="1" applyAlignment="1" applyProtection="1">
      <alignment horizontal="center" vertical="center" wrapText="1"/>
      <protection locked="0"/>
    </xf>
    <xf numFmtId="1" fontId="23" fillId="0" borderId="73" xfId="0" applyNumberFormat="1" applyFont="1" applyBorder="1" applyAlignment="1" applyProtection="1">
      <alignment horizontal="center" vertical="center"/>
      <protection locked="0"/>
    </xf>
    <xf numFmtId="1" fontId="7" fillId="0" borderId="74" xfId="0" applyNumberFormat="1" applyFont="1" applyBorder="1" applyAlignment="1" applyProtection="1">
      <alignment horizontal="center" vertical="center"/>
      <protection locked="0"/>
    </xf>
    <xf numFmtId="1" fontId="7" fillId="0" borderId="7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</xf>
    <xf numFmtId="0" fontId="7" fillId="0" borderId="70" xfId="54" applyFont="1" applyFill="1" applyBorder="1" applyAlignment="1">
      <alignment horizontal="left" vertical="center" wrapText="1"/>
      <protection/>
    </xf>
    <xf numFmtId="1" fontId="7" fillId="0" borderId="56" xfId="54" applyNumberFormat="1" applyFont="1" applyBorder="1" applyAlignment="1" applyProtection="1">
      <alignment horizontal="center" vertical="center" wrapText="1"/>
      <protection locked="0"/>
    </xf>
    <xf numFmtId="1" fontId="7" fillId="0" borderId="70" xfId="54" applyNumberFormat="1" applyFont="1" applyBorder="1" applyAlignment="1" applyProtection="1">
      <alignment horizontal="center" vertical="center"/>
      <protection locked="0"/>
    </xf>
    <xf numFmtId="1" fontId="23" fillId="0" borderId="70" xfId="54" applyNumberFormat="1" applyFont="1" applyBorder="1" applyAlignment="1" applyProtection="1">
      <alignment horizontal="center" vertical="center"/>
      <protection locked="0"/>
    </xf>
    <xf numFmtId="1" fontId="23" fillId="0" borderId="28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29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36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5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37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" fontId="23" fillId="34" borderId="59" xfId="54" applyNumberFormat="1" applyFont="1" applyFill="1" applyBorder="1" applyAlignment="1" applyProtection="1">
      <alignment horizontal="center" vertical="center"/>
      <protection locked="0"/>
    </xf>
    <xf numFmtId="1" fontId="21" fillId="33" borderId="5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0" applyFont="1" applyFill="1" applyBorder="1" applyAlignment="1">
      <alignment vertical="center"/>
    </xf>
    <xf numFmtId="0" fontId="9" fillId="0" borderId="76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36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2" fillId="0" borderId="0" xfId="53" applyFill="1">
      <alignment/>
      <protection/>
    </xf>
    <xf numFmtId="0" fontId="33" fillId="0" borderId="0" xfId="53" applyFont="1" applyFill="1">
      <alignment/>
      <protection/>
    </xf>
    <xf numFmtId="0" fontId="30" fillId="0" borderId="0" xfId="53" applyFont="1" applyFill="1">
      <alignment/>
      <protection/>
    </xf>
    <xf numFmtId="0" fontId="33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0" fillId="0" borderId="27" xfId="0" applyFont="1" applyBorder="1" applyAlignment="1">
      <alignment/>
    </xf>
    <xf numFmtId="0" fontId="33" fillId="0" borderId="27" xfId="53" applyFont="1" applyFill="1" applyBorder="1">
      <alignment/>
      <protection/>
    </xf>
    <xf numFmtId="0" fontId="9" fillId="0" borderId="15" xfId="0" applyFont="1" applyFill="1" applyBorder="1" applyAlignment="1">
      <alignment horizontal="center"/>
    </xf>
    <xf numFmtId="0" fontId="29" fillId="0" borderId="43" xfId="54" applyFont="1" applyBorder="1" applyAlignment="1">
      <alignment horizontal="center" vertical="center"/>
      <protection/>
    </xf>
    <xf numFmtId="0" fontId="7" fillId="0" borderId="43" xfId="54" applyFont="1" applyFill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1" fontId="7" fillId="0" borderId="23" xfId="54" applyNumberFormat="1" applyFont="1" applyBorder="1" applyAlignment="1" applyProtection="1">
      <alignment horizontal="center" vertical="center"/>
      <protection locked="0"/>
    </xf>
    <xf numFmtId="1" fontId="7" fillId="0" borderId="25" xfId="54" applyNumberFormat="1" applyFont="1" applyBorder="1" applyAlignment="1" applyProtection="1">
      <alignment horizontal="center" vertical="center"/>
      <protection locked="0"/>
    </xf>
    <xf numFmtId="1" fontId="7" fillId="0" borderId="22" xfId="54" applyNumberFormat="1" applyFont="1" applyBorder="1" applyAlignment="1" applyProtection="1">
      <alignment horizontal="center" vertical="center"/>
      <protection locked="0"/>
    </xf>
    <xf numFmtId="1" fontId="7" fillId="0" borderId="43" xfId="54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29" fillId="0" borderId="34" xfId="54" applyFont="1" applyFill="1" applyBorder="1" applyAlignment="1">
      <alignment horizontal="center" vertical="center"/>
      <protection/>
    </xf>
    <xf numFmtId="0" fontId="29" fillId="0" borderId="70" xfId="54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3" fillId="0" borderId="0" xfId="54" applyFont="1" applyFill="1">
      <alignment/>
      <protection/>
    </xf>
    <xf numFmtId="0" fontId="33" fillId="0" borderId="0" xfId="0" applyFont="1" applyFill="1" applyAlignment="1">
      <alignment vertical="center"/>
    </xf>
    <xf numFmtId="0" fontId="23" fillId="0" borderId="0" xfId="54" applyFont="1" applyFill="1" applyAlignment="1">
      <alignment horizontal="centerContinuous" vertical="center" wrapText="1"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23" fillId="0" borderId="0" xfId="54" applyFont="1" applyFill="1" applyBorder="1" applyAlignment="1">
      <alignment wrapText="1"/>
      <protection/>
    </xf>
    <xf numFmtId="0" fontId="7" fillId="0" borderId="0" xfId="54" applyFont="1" applyFill="1">
      <alignment/>
      <protection/>
    </xf>
    <xf numFmtId="0" fontId="23" fillId="0" borderId="0" xfId="54" applyFont="1" applyFill="1" applyAlignment="1">
      <alignment wrapText="1"/>
      <protection/>
    </xf>
    <xf numFmtId="0" fontId="26" fillId="0" borderId="0" xfId="54" applyFont="1" applyFill="1" applyAlignment="1">
      <alignment vertical="top"/>
      <protection/>
    </xf>
    <xf numFmtId="0" fontId="14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7" fillId="0" borderId="28" xfId="54" applyFont="1" applyBorder="1" applyAlignment="1" applyProtection="1">
      <alignment horizontal="center" vertical="center"/>
      <protection hidden="1"/>
    </xf>
    <xf numFmtId="0" fontId="27" fillId="0" borderId="27" xfId="54" applyFont="1" applyBorder="1" applyAlignment="1" applyProtection="1">
      <alignment horizontal="center" vertical="center"/>
      <protection hidden="1"/>
    </xf>
    <xf numFmtId="0" fontId="27" fillId="0" borderId="29" xfId="54" applyFont="1" applyBorder="1" applyAlignment="1" applyProtection="1">
      <alignment horizontal="center" vertical="center"/>
      <protection hidden="1"/>
    </xf>
    <xf numFmtId="0" fontId="27" fillId="0" borderId="16" xfId="54" applyFont="1" applyFill="1" applyBorder="1" applyAlignment="1" applyProtection="1">
      <alignment horizontal="center" vertical="center" textRotation="90"/>
      <protection hidden="1"/>
    </xf>
    <xf numFmtId="0" fontId="27" fillId="0" borderId="15" xfId="54" applyFont="1" applyFill="1" applyBorder="1" applyAlignment="1">
      <alignment/>
      <protection/>
    </xf>
    <xf numFmtId="0" fontId="27" fillId="0" borderId="69" xfId="54" applyFont="1" applyFill="1" applyBorder="1" applyAlignment="1" applyProtection="1">
      <alignment horizontal="center" vertical="center" textRotation="90" wrapText="1"/>
      <protection hidden="1"/>
    </xf>
    <xf numFmtId="0" fontId="27" fillId="0" borderId="57" xfId="54" applyFont="1" applyFill="1" applyBorder="1" applyAlignment="1">
      <alignment/>
      <protection/>
    </xf>
    <xf numFmtId="49" fontId="27" fillId="0" borderId="46" xfId="54" applyNumberFormat="1" applyFont="1" applyBorder="1" applyAlignment="1" applyProtection="1">
      <alignment horizontal="center" vertical="center" textRotation="90" wrapText="1"/>
      <protection locked="0"/>
    </xf>
    <xf numFmtId="0" fontId="27" fillId="0" borderId="50" xfId="54" applyFont="1" applyBorder="1" applyAlignment="1">
      <alignment horizontal="center" vertical="center" textRotation="90" wrapText="1"/>
      <protection/>
    </xf>
    <xf numFmtId="0" fontId="27" fillId="0" borderId="70" xfId="54" applyFont="1" applyBorder="1" applyAlignment="1">
      <alignment horizontal="center" vertical="center" textRotation="90" wrapText="1"/>
      <protection/>
    </xf>
    <xf numFmtId="0" fontId="27" fillId="0" borderId="63" xfId="54" applyFont="1" applyFill="1" applyBorder="1" applyAlignment="1" applyProtection="1">
      <alignment horizontal="center" vertical="center" textRotation="90"/>
      <protection hidden="1"/>
    </xf>
    <xf numFmtId="0" fontId="27" fillId="0" borderId="30" xfId="54" applyFont="1" applyFill="1" applyBorder="1" applyAlignment="1">
      <alignment/>
      <protection/>
    </xf>
    <xf numFmtId="1" fontId="21" fillId="0" borderId="28" xfId="54" applyNumberFormat="1" applyFont="1" applyFill="1" applyBorder="1" applyAlignment="1" applyProtection="1">
      <alignment horizontal="center" vertical="center"/>
      <protection locked="0"/>
    </xf>
    <xf numFmtId="1" fontId="21" fillId="0" borderId="27" xfId="54" applyNumberFormat="1" applyFont="1" applyFill="1" applyBorder="1" applyAlignment="1" applyProtection="1">
      <alignment horizontal="center" vertical="center"/>
      <protection locked="0"/>
    </xf>
    <xf numFmtId="1" fontId="21" fillId="0" borderId="76" xfId="54" applyNumberFormat="1" applyFont="1" applyFill="1" applyBorder="1" applyAlignment="1" applyProtection="1">
      <alignment horizontal="center" vertical="center"/>
      <protection locked="0"/>
    </xf>
    <xf numFmtId="1" fontId="21" fillId="0" borderId="55" xfId="54" applyNumberFormat="1" applyFont="1" applyFill="1" applyBorder="1" applyAlignment="1" applyProtection="1">
      <alignment horizontal="center" vertical="center"/>
      <protection locked="0"/>
    </xf>
    <xf numFmtId="1" fontId="21" fillId="0" borderId="29" xfId="54" applyNumberFormat="1" applyFont="1" applyFill="1" applyBorder="1" applyAlignment="1" applyProtection="1">
      <alignment horizontal="center" vertical="center"/>
      <protection locked="0"/>
    </xf>
    <xf numFmtId="0" fontId="31" fillId="0" borderId="28" xfId="54" applyFont="1" applyFill="1" applyBorder="1" applyAlignment="1">
      <alignment horizontal="center" vertical="center"/>
      <protection/>
    </xf>
    <xf numFmtId="0" fontId="31" fillId="0" borderId="27" xfId="54" applyFont="1" applyFill="1" applyBorder="1" applyAlignment="1">
      <alignment horizontal="center" vertical="center"/>
      <protection/>
    </xf>
    <xf numFmtId="0" fontId="31" fillId="0" borderId="76" xfId="54" applyFont="1" applyFill="1" applyBorder="1" applyAlignment="1">
      <alignment horizontal="center" vertical="center"/>
      <protection/>
    </xf>
    <xf numFmtId="0" fontId="31" fillId="0" borderId="55" xfId="54" applyFont="1" applyFill="1" applyBorder="1" applyAlignment="1">
      <alignment horizontal="center" vertical="center"/>
      <protection/>
    </xf>
    <xf numFmtId="0" fontId="31" fillId="0" borderId="29" xfId="54" applyFont="1" applyFill="1" applyBorder="1" applyAlignment="1">
      <alignment horizontal="center" vertical="center"/>
      <protection/>
    </xf>
    <xf numFmtId="1" fontId="21" fillId="0" borderId="41" xfId="54" applyNumberFormat="1" applyFont="1" applyFill="1" applyBorder="1" applyAlignment="1" applyProtection="1">
      <alignment horizontal="center" vertical="center"/>
      <protection locked="0"/>
    </xf>
    <xf numFmtId="1" fontId="21" fillId="0" borderId="40" xfId="54" applyNumberFormat="1" applyFont="1" applyFill="1" applyBorder="1" applyAlignment="1" applyProtection="1">
      <alignment horizontal="center" vertical="center"/>
      <protection locked="0"/>
    </xf>
    <xf numFmtId="1" fontId="21" fillId="0" borderId="78" xfId="54" applyNumberFormat="1" applyFont="1" applyFill="1" applyBorder="1" applyAlignment="1" applyProtection="1">
      <alignment horizontal="center" vertical="center"/>
      <protection locked="0"/>
    </xf>
    <xf numFmtId="1" fontId="21" fillId="0" borderId="79" xfId="54" applyNumberFormat="1" applyFont="1" applyFill="1" applyBorder="1" applyAlignment="1" applyProtection="1">
      <alignment horizontal="center" vertical="center"/>
      <protection locked="0"/>
    </xf>
    <xf numFmtId="1" fontId="21" fillId="0" borderId="42" xfId="54" applyNumberFormat="1" applyFont="1" applyFill="1" applyBorder="1" applyAlignment="1" applyProtection="1">
      <alignment horizontal="center" vertical="center"/>
      <protection locked="0"/>
    </xf>
    <xf numFmtId="0" fontId="31" fillId="0" borderId="41" xfId="54" applyFont="1" applyFill="1" applyBorder="1" applyAlignment="1">
      <alignment horizontal="center" vertical="center"/>
      <protection/>
    </xf>
    <xf numFmtId="0" fontId="31" fillId="0" borderId="40" xfId="54" applyFont="1" applyFill="1" applyBorder="1" applyAlignment="1">
      <alignment horizontal="center" vertical="center"/>
      <protection/>
    </xf>
    <xf numFmtId="0" fontId="31" fillId="0" borderId="78" xfId="54" applyFont="1" applyFill="1" applyBorder="1" applyAlignment="1">
      <alignment horizontal="center" vertical="center"/>
      <protection/>
    </xf>
    <xf numFmtId="0" fontId="31" fillId="0" borderId="79" xfId="54" applyFont="1" applyFill="1" applyBorder="1" applyAlignment="1">
      <alignment horizontal="center" vertical="center"/>
      <protection/>
    </xf>
    <xf numFmtId="0" fontId="31" fillId="0" borderId="42" xfId="54" applyFont="1" applyFill="1" applyBorder="1" applyAlignment="1">
      <alignment horizontal="center" vertical="center"/>
      <protection/>
    </xf>
    <xf numFmtId="0" fontId="31" fillId="0" borderId="11" xfId="54" applyFont="1" applyFill="1" applyBorder="1" applyAlignment="1">
      <alignment horizontal="center" vertical="center"/>
      <protection/>
    </xf>
    <xf numFmtId="0" fontId="31" fillId="0" borderId="12" xfId="54" applyFont="1" applyFill="1" applyBorder="1" applyAlignment="1">
      <alignment horizontal="center" vertical="center"/>
      <protection/>
    </xf>
    <xf numFmtId="0" fontId="31" fillId="0" borderId="37" xfId="54" applyFont="1" applyFill="1" applyBorder="1" applyAlignment="1">
      <alignment horizontal="center" vertical="center"/>
      <protection/>
    </xf>
    <xf numFmtId="1" fontId="21" fillId="0" borderId="17" xfId="54" applyNumberFormat="1" applyFont="1" applyFill="1" applyBorder="1" applyAlignment="1" applyProtection="1">
      <alignment horizontal="center" vertical="center"/>
      <protection locked="0"/>
    </xf>
    <xf numFmtId="1" fontId="21" fillId="0" borderId="18" xfId="54" applyNumberFormat="1" applyFont="1" applyFill="1" applyBorder="1" applyAlignment="1" applyProtection="1">
      <alignment horizontal="center" vertical="center"/>
      <protection locked="0"/>
    </xf>
    <xf numFmtId="1" fontId="21" fillId="0" borderId="80" xfId="54" applyNumberFormat="1" applyFont="1" applyFill="1" applyBorder="1" applyAlignment="1" applyProtection="1">
      <alignment horizontal="center" vertical="center"/>
      <protection locked="0"/>
    </xf>
    <xf numFmtId="1" fontId="21" fillId="0" borderId="81" xfId="54" applyNumberFormat="1" applyFont="1" applyFill="1" applyBorder="1" applyAlignment="1" applyProtection="1">
      <alignment horizontal="center" vertical="center"/>
      <protection locked="0"/>
    </xf>
    <xf numFmtId="1" fontId="21" fillId="0" borderId="19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>
      <alignment horizontal="center" vertical="center"/>
      <protection/>
    </xf>
    <xf numFmtId="0" fontId="31" fillId="0" borderId="18" xfId="54" applyFont="1" applyFill="1" applyBorder="1" applyAlignment="1">
      <alignment horizontal="center" vertical="center"/>
      <protection/>
    </xf>
    <xf numFmtId="0" fontId="31" fillId="0" borderId="80" xfId="54" applyFont="1" applyFill="1" applyBorder="1" applyAlignment="1">
      <alignment horizontal="center" vertical="center"/>
      <protection/>
    </xf>
    <xf numFmtId="0" fontId="31" fillId="0" borderId="68" xfId="54" applyFont="1" applyFill="1" applyBorder="1" applyAlignment="1">
      <alignment horizontal="center" vertical="center"/>
      <protection/>
    </xf>
    <xf numFmtId="0" fontId="31" fillId="0" borderId="44" xfId="54" applyFont="1" applyFill="1" applyBorder="1" applyAlignment="1">
      <alignment horizontal="center" vertical="center"/>
      <protection/>
    </xf>
    <xf numFmtId="0" fontId="31" fillId="0" borderId="52" xfId="54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1" fontId="21" fillId="0" borderId="36" xfId="54" applyNumberFormat="1" applyFont="1" applyFill="1" applyBorder="1" applyAlignment="1" applyProtection="1">
      <alignment horizontal="center" vertical="center"/>
      <protection locked="0"/>
    </xf>
    <xf numFmtId="1" fontId="21" fillId="0" borderId="12" xfId="54" applyNumberFormat="1" applyFont="1" applyFill="1" applyBorder="1" applyAlignment="1" applyProtection="1">
      <alignment horizontal="center" vertical="center"/>
      <protection locked="0"/>
    </xf>
    <xf numFmtId="1" fontId="21" fillId="0" borderId="13" xfId="54" applyNumberFormat="1" applyFont="1" applyFill="1" applyBorder="1" applyAlignment="1" applyProtection="1">
      <alignment horizontal="center" vertical="center"/>
      <protection locked="0"/>
    </xf>
    <xf numFmtId="1" fontId="21" fillId="0" borderId="11" xfId="54" applyNumberFormat="1" applyFont="1" applyFill="1" applyBorder="1" applyAlignment="1" applyProtection="1">
      <alignment horizontal="center" vertical="center"/>
      <protection locked="0"/>
    </xf>
    <xf numFmtId="1" fontId="21" fillId="0" borderId="37" xfId="54" applyNumberFormat="1" applyFont="1" applyFill="1" applyBorder="1" applyAlignment="1" applyProtection="1">
      <alignment horizontal="center" vertical="center"/>
      <protection locked="0"/>
    </xf>
    <xf numFmtId="0" fontId="31" fillId="0" borderId="36" xfId="54" applyFont="1" applyFill="1" applyBorder="1" applyAlignment="1">
      <alignment horizontal="center" vertical="center"/>
      <protection/>
    </xf>
    <xf numFmtId="0" fontId="31" fillId="0" borderId="13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610-ЗО" xfId="53"/>
    <cellStyle name="Обычный_Rab_521600_d_0605_bac" xfId="54"/>
    <cellStyle name="Обычный_дневно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D9"/>
      <rgbColor rgb="003366FF"/>
      <rgbColor rgb="0033CCCC"/>
      <rgbColor rgb="0099CC00"/>
      <rgbColor rgb="00E0A3FF"/>
      <rgbColor rgb="00CCCCF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N41"/>
  <sheetViews>
    <sheetView showZeros="0" zoomScale="85" zoomScaleNormal="85" zoomScaleSheetLayoutView="40" zoomScalePageLayoutView="0" workbookViewId="0" topLeftCell="A2">
      <selection activeCell="J35" sqref="J35"/>
    </sheetView>
  </sheetViews>
  <sheetFormatPr defaultColWidth="9.00390625" defaultRowHeight="12.75"/>
  <cols>
    <col min="1" max="1" width="2.25390625" style="4" customWidth="1"/>
    <col min="2" max="5" width="2.75390625" style="4" customWidth="1"/>
    <col min="6" max="10" width="3.00390625" style="4" customWidth="1"/>
    <col min="11" max="14" width="2.75390625" style="4" customWidth="1"/>
    <col min="15" max="15" width="3.00390625" style="4" customWidth="1"/>
    <col min="16" max="17" width="2.25390625" style="4" customWidth="1"/>
    <col min="18" max="44" width="2.75390625" style="4" customWidth="1"/>
    <col min="45" max="49" width="3.625" style="4" customWidth="1"/>
    <col min="50" max="53" width="2.25390625" style="4" customWidth="1"/>
    <col min="54" max="54" width="5.75390625" style="4" customWidth="1"/>
    <col min="55" max="56" width="3.00390625" style="4" customWidth="1"/>
    <col min="57" max="57" width="5.125" style="4" customWidth="1"/>
    <col min="58" max="59" width="2.875" style="4" customWidth="1"/>
    <col min="60" max="60" width="3.25390625" style="4" customWidth="1"/>
    <col min="61" max="61" width="2.875" style="4" customWidth="1"/>
    <col min="62" max="62" width="2.75390625" style="4" customWidth="1"/>
    <col min="63" max="63" width="3.125" style="4" customWidth="1"/>
    <col min="64" max="64" width="4.125" style="4" customWidth="1"/>
    <col min="65" max="65" width="3.125" style="4" customWidth="1"/>
    <col min="66" max="76" width="2.375" style="4" customWidth="1"/>
    <col min="77" max="84" width="3.00390625" style="4" customWidth="1"/>
    <col min="85" max="16384" width="9.125" style="4" customWidth="1"/>
  </cols>
  <sheetData>
    <row r="1" spans="1:66" s="3" customFormat="1" ht="19.5">
      <c r="A1" s="381" t="s">
        <v>182</v>
      </c>
      <c r="B1" s="2"/>
      <c r="C1" s="2"/>
      <c r="D1" s="2"/>
      <c r="E1" s="2"/>
      <c r="F1" s="2"/>
      <c r="G1" s="2"/>
      <c r="H1" s="38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2:64" ht="27">
      <c r="B4" s="473" t="s">
        <v>1</v>
      </c>
      <c r="C4" s="7"/>
      <c r="D4" s="7"/>
      <c r="E4" s="7"/>
      <c r="F4" s="7"/>
      <c r="G4" s="7"/>
      <c r="H4" s="7"/>
      <c r="I4" s="8"/>
      <c r="J4" s="8"/>
      <c r="K4" s="5"/>
      <c r="L4" s="5"/>
      <c r="M4" s="5"/>
      <c r="N4" s="5"/>
      <c r="AY4" s="446" t="s">
        <v>0</v>
      </c>
      <c r="AZ4" s="447"/>
      <c r="BA4" s="447"/>
      <c r="BB4" s="447"/>
      <c r="BC4" s="447"/>
      <c r="BD4" s="447"/>
      <c r="BE4" s="447"/>
      <c r="BF4" s="448"/>
      <c r="BG4" s="449"/>
      <c r="BH4" s="449"/>
      <c r="BI4" s="449"/>
      <c r="BJ4" s="388"/>
      <c r="BK4" s="388"/>
      <c r="BL4" s="388"/>
    </row>
    <row r="5" spans="2:64" ht="25.5" customHeight="1">
      <c r="B5" s="6"/>
      <c r="C5" s="7"/>
      <c r="D5" s="7"/>
      <c r="E5" s="7"/>
      <c r="F5" s="7"/>
      <c r="G5" s="7"/>
      <c r="H5" s="7"/>
      <c r="I5" s="8"/>
      <c r="J5" s="8"/>
      <c r="K5" s="5"/>
      <c r="L5" s="5"/>
      <c r="M5" s="5"/>
      <c r="N5" s="5"/>
      <c r="AY5" s="450" t="s">
        <v>222</v>
      </c>
      <c r="AZ5" s="451"/>
      <c r="BA5" s="451"/>
      <c r="BB5" s="451"/>
      <c r="BC5" s="451"/>
      <c r="BD5" s="451"/>
      <c r="BE5" s="451"/>
      <c r="BF5" s="448"/>
      <c r="BG5" s="449"/>
      <c r="BH5" s="449"/>
      <c r="BI5" s="449"/>
      <c r="BJ5" s="388"/>
      <c r="BK5" s="388"/>
      <c r="BL5" s="388"/>
    </row>
    <row r="6" spans="2:64" ht="18.75">
      <c r="B6" s="5" t="s">
        <v>183</v>
      </c>
      <c r="AY6" s="450"/>
      <c r="AZ6" s="451"/>
      <c r="BA6" s="451"/>
      <c r="BB6" s="451"/>
      <c r="BC6" s="451"/>
      <c r="BD6" s="451"/>
      <c r="BE6" s="451"/>
      <c r="BF6" s="448"/>
      <c r="BG6" s="449"/>
      <c r="BH6" s="449"/>
      <c r="BI6" s="449"/>
      <c r="BJ6" s="388"/>
      <c r="BK6" s="388"/>
      <c r="BL6" s="388"/>
    </row>
    <row r="7" spans="2:65" s="5" customFormat="1" ht="22.5" customHeight="1">
      <c r="B7" s="5" t="s">
        <v>189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AY7" s="460"/>
      <c r="AZ7" s="460"/>
      <c r="BA7" s="461"/>
      <c r="BB7" s="461"/>
      <c r="BC7" s="461"/>
      <c r="BD7" s="461"/>
      <c r="BE7" s="461"/>
      <c r="BF7" s="450" t="s">
        <v>223</v>
      </c>
      <c r="BG7" s="452"/>
      <c r="BH7" s="452"/>
      <c r="BI7" s="453"/>
      <c r="BJ7" s="453"/>
      <c r="BK7" s="454"/>
      <c r="BL7" s="388"/>
      <c r="BM7" s="1"/>
    </row>
    <row r="8" spans="2:63" ht="16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AV8" s="22"/>
      <c r="AW8" s="22"/>
      <c r="AX8" s="22"/>
      <c r="AY8" s="455"/>
      <c r="AZ8" s="456"/>
      <c r="BA8" s="456"/>
      <c r="BB8" s="22"/>
      <c r="BC8" s="456"/>
      <c r="BD8" s="22"/>
      <c r="BE8" s="457"/>
      <c r="BF8" s="456"/>
      <c r="BG8" s="456"/>
      <c r="BH8" s="456"/>
      <c r="BI8" s="456"/>
      <c r="BJ8" s="22"/>
      <c r="BK8" s="22"/>
    </row>
    <row r="9" ht="6.75" customHeight="1"/>
    <row r="10" spans="2:57" ht="16.5">
      <c r="B10" s="454" t="s">
        <v>225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388"/>
      <c r="BB10" s="388"/>
      <c r="BC10" s="388"/>
      <c r="BD10" s="388"/>
      <c r="BE10" s="388"/>
    </row>
    <row r="11" spans="2:57" ht="21" customHeight="1">
      <c r="B11" s="471"/>
      <c r="C11" s="388"/>
      <c r="D11" s="388"/>
      <c r="E11" s="388"/>
      <c r="F11" s="388"/>
      <c r="G11" s="389"/>
      <c r="H11" s="389"/>
      <c r="I11" s="389"/>
      <c r="J11" s="389"/>
      <c r="K11" s="504" t="s">
        <v>224</v>
      </c>
      <c r="L11" s="389"/>
      <c r="M11" s="389"/>
      <c r="N11" s="389"/>
      <c r="O11" s="389"/>
      <c r="P11" s="388"/>
      <c r="Q11" s="389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</row>
    <row r="12" spans="2:57" ht="9.75" customHeight="1">
      <c r="B12" s="471"/>
      <c r="C12" s="388"/>
      <c r="D12" s="388"/>
      <c r="E12" s="388"/>
      <c r="F12" s="388"/>
      <c r="G12" s="389"/>
      <c r="H12" s="389"/>
      <c r="I12" s="389"/>
      <c r="J12" s="389"/>
      <c r="K12" s="472"/>
      <c r="L12" s="389"/>
      <c r="M12" s="389"/>
      <c r="N12" s="389"/>
      <c r="O12" s="389"/>
      <c r="P12" s="388"/>
      <c r="Q12" s="389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</row>
    <row r="13" spans="2:19" ht="16.5">
      <c r="B13" s="454" t="s">
        <v>226</v>
      </c>
      <c r="C13" s="388"/>
      <c r="D13" s="388"/>
      <c r="E13" s="388"/>
      <c r="F13" s="388"/>
      <c r="G13" s="389"/>
      <c r="H13" s="389"/>
      <c r="I13" s="389"/>
      <c r="J13" s="389"/>
      <c r="K13" s="388"/>
      <c r="L13" s="389"/>
      <c r="M13" s="389"/>
      <c r="N13" s="389"/>
      <c r="O13" s="389"/>
      <c r="P13" s="459"/>
      <c r="Q13" s="389"/>
      <c r="R13" s="388"/>
      <c r="S13" s="388"/>
    </row>
    <row r="16" spans="1:65" ht="12">
      <c r="A16" s="10"/>
      <c r="B16" s="11" t="s">
        <v>2</v>
      </c>
      <c r="C16" s="12"/>
      <c r="D16" s="12"/>
      <c r="E16" s="13"/>
      <c r="F16" s="11" t="s">
        <v>3</v>
      </c>
      <c r="G16" s="12"/>
      <c r="H16" s="12"/>
      <c r="I16" s="12"/>
      <c r="J16" s="13"/>
      <c r="K16" s="11" t="s">
        <v>4</v>
      </c>
      <c r="L16" s="12"/>
      <c r="M16" s="12"/>
      <c r="N16" s="13"/>
      <c r="O16" s="11" t="s">
        <v>5</v>
      </c>
      <c r="P16" s="12"/>
      <c r="Q16" s="12"/>
      <c r="R16" s="13"/>
      <c r="S16" s="11" t="s">
        <v>6</v>
      </c>
      <c r="T16" s="12"/>
      <c r="U16" s="12"/>
      <c r="V16" s="12"/>
      <c r="W16" s="13"/>
      <c r="X16" s="11" t="s">
        <v>7</v>
      </c>
      <c r="Y16" s="12"/>
      <c r="Z16" s="12"/>
      <c r="AA16" s="13"/>
      <c r="AB16" s="11" t="s">
        <v>8</v>
      </c>
      <c r="AC16" s="12"/>
      <c r="AD16" s="12"/>
      <c r="AE16" s="13"/>
      <c r="AF16" s="11" t="s">
        <v>9</v>
      </c>
      <c r="AG16" s="12"/>
      <c r="AH16" s="12"/>
      <c r="AI16" s="12"/>
      <c r="AJ16" s="13"/>
      <c r="AK16" s="11" t="s">
        <v>10</v>
      </c>
      <c r="AL16" s="12"/>
      <c r="AM16" s="12"/>
      <c r="AN16" s="13"/>
      <c r="AO16" s="11" t="s">
        <v>11</v>
      </c>
      <c r="AP16" s="12"/>
      <c r="AQ16" s="12"/>
      <c r="AR16" s="13"/>
      <c r="AS16" s="11" t="s">
        <v>12</v>
      </c>
      <c r="AT16" s="12"/>
      <c r="AU16" s="12"/>
      <c r="AV16" s="12"/>
      <c r="AW16" s="13"/>
      <c r="AX16" s="11" t="s">
        <v>13</v>
      </c>
      <c r="AY16" s="12"/>
      <c r="AZ16" s="12"/>
      <c r="BA16" s="13"/>
      <c r="BB16" s="505" t="s">
        <v>14</v>
      </c>
      <c r="BC16" s="506"/>
      <c r="BD16" s="506"/>
      <c r="BE16" s="506"/>
      <c r="BF16" s="506"/>
      <c r="BG16" s="506"/>
      <c r="BH16" s="506"/>
      <c r="BI16" s="506"/>
      <c r="BJ16" s="506"/>
      <c r="BK16" s="506"/>
      <c r="BL16" s="507"/>
      <c r="BM16" s="14"/>
    </row>
    <row r="17" spans="1:65" ht="199.5" customHeight="1">
      <c r="A17" s="15" t="s">
        <v>15</v>
      </c>
      <c r="B17" s="16" t="s">
        <v>16</v>
      </c>
      <c r="C17" s="16" t="s">
        <v>17</v>
      </c>
      <c r="D17" s="16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16" t="s">
        <v>23</v>
      </c>
      <c r="J17" s="16" t="s">
        <v>24</v>
      </c>
      <c r="K17" s="16" t="s">
        <v>25</v>
      </c>
      <c r="L17" s="16" t="s">
        <v>26</v>
      </c>
      <c r="M17" s="16" t="s">
        <v>27</v>
      </c>
      <c r="N17" s="16" t="s">
        <v>28</v>
      </c>
      <c r="O17" s="16" t="s">
        <v>29</v>
      </c>
      <c r="P17" s="16" t="s">
        <v>30</v>
      </c>
      <c r="Q17" s="16" t="s">
        <v>31</v>
      </c>
      <c r="R17" s="16" t="s">
        <v>32</v>
      </c>
      <c r="S17" s="16" t="s">
        <v>33</v>
      </c>
      <c r="T17" s="16" t="s">
        <v>34</v>
      </c>
      <c r="U17" s="16" t="s">
        <v>35</v>
      </c>
      <c r="V17" s="16" t="s">
        <v>36</v>
      </c>
      <c r="W17" s="16" t="s">
        <v>37</v>
      </c>
      <c r="X17" s="16" t="s">
        <v>38</v>
      </c>
      <c r="Y17" s="16" t="s">
        <v>39</v>
      </c>
      <c r="Z17" s="16" t="s">
        <v>40</v>
      </c>
      <c r="AA17" s="16" t="s">
        <v>41</v>
      </c>
      <c r="AB17" s="16" t="s">
        <v>42</v>
      </c>
      <c r="AC17" s="16" t="s">
        <v>43</v>
      </c>
      <c r="AD17" s="16" t="s">
        <v>44</v>
      </c>
      <c r="AE17" s="16" t="s">
        <v>45</v>
      </c>
      <c r="AF17" s="16" t="s">
        <v>46</v>
      </c>
      <c r="AG17" s="16" t="s">
        <v>47</v>
      </c>
      <c r="AH17" s="16" t="s">
        <v>48</v>
      </c>
      <c r="AI17" s="16" t="s">
        <v>49</v>
      </c>
      <c r="AJ17" s="16" t="s">
        <v>50</v>
      </c>
      <c r="AK17" s="16" t="s">
        <v>51</v>
      </c>
      <c r="AL17" s="16" t="s">
        <v>52</v>
      </c>
      <c r="AM17" s="16" t="s">
        <v>53</v>
      </c>
      <c r="AN17" s="16" t="s">
        <v>54</v>
      </c>
      <c r="AO17" s="16" t="s">
        <v>55</v>
      </c>
      <c r="AP17" s="16" t="s">
        <v>56</v>
      </c>
      <c r="AQ17" s="16" t="s">
        <v>57</v>
      </c>
      <c r="AR17" s="16" t="s">
        <v>58</v>
      </c>
      <c r="AS17" s="16" t="s">
        <v>59</v>
      </c>
      <c r="AT17" s="16" t="s">
        <v>60</v>
      </c>
      <c r="AU17" s="16" t="s">
        <v>61</v>
      </c>
      <c r="AV17" s="16" t="s">
        <v>62</v>
      </c>
      <c r="AW17" s="16" t="s">
        <v>63</v>
      </c>
      <c r="AX17" s="16" t="s">
        <v>64</v>
      </c>
      <c r="AY17" s="16" t="s">
        <v>65</v>
      </c>
      <c r="AZ17" s="16" t="s">
        <v>66</v>
      </c>
      <c r="BA17" s="16" t="s">
        <v>67</v>
      </c>
      <c r="BB17" s="508" t="s">
        <v>68</v>
      </c>
      <c r="BC17" s="508" t="s">
        <v>69</v>
      </c>
      <c r="BD17" s="508" t="s">
        <v>70</v>
      </c>
      <c r="BE17" s="510" t="s">
        <v>87</v>
      </c>
      <c r="BF17" s="510" t="s">
        <v>88</v>
      </c>
      <c r="BG17" s="510" t="s">
        <v>89</v>
      </c>
      <c r="BH17" s="510" t="s">
        <v>148</v>
      </c>
      <c r="BI17" s="510" t="s">
        <v>150</v>
      </c>
      <c r="BJ17" s="508" t="s">
        <v>71</v>
      </c>
      <c r="BK17" s="508" t="s">
        <v>72</v>
      </c>
      <c r="BL17" s="512" t="s">
        <v>73</v>
      </c>
      <c r="BM17" s="15" t="s">
        <v>15</v>
      </c>
    </row>
    <row r="18" spans="1:65" s="20" customFormat="1" ht="12.75" customHeight="1">
      <c r="A18" s="17"/>
      <c r="B18" s="18">
        <v>1</v>
      </c>
      <c r="C18" s="18">
        <f aca="true" t="shared" si="0" ref="C18:AH18">B18+1</f>
        <v>2</v>
      </c>
      <c r="D18" s="18">
        <f t="shared" si="0"/>
        <v>3</v>
      </c>
      <c r="E18" s="18">
        <f t="shared" si="0"/>
        <v>4</v>
      </c>
      <c r="F18" s="18">
        <f t="shared" si="0"/>
        <v>5</v>
      </c>
      <c r="G18" s="18">
        <f t="shared" si="0"/>
        <v>6</v>
      </c>
      <c r="H18" s="18">
        <f t="shared" si="0"/>
        <v>7</v>
      </c>
      <c r="I18" s="18">
        <f t="shared" si="0"/>
        <v>8</v>
      </c>
      <c r="J18" s="18">
        <f t="shared" si="0"/>
        <v>9</v>
      </c>
      <c r="K18" s="18">
        <f t="shared" si="0"/>
        <v>10</v>
      </c>
      <c r="L18" s="18">
        <f t="shared" si="0"/>
        <v>11</v>
      </c>
      <c r="M18" s="18">
        <f t="shared" si="0"/>
        <v>12</v>
      </c>
      <c r="N18" s="18">
        <f t="shared" si="0"/>
        <v>13</v>
      </c>
      <c r="O18" s="18">
        <f t="shared" si="0"/>
        <v>14</v>
      </c>
      <c r="P18" s="18">
        <f t="shared" si="0"/>
        <v>15</v>
      </c>
      <c r="Q18" s="18">
        <f t="shared" si="0"/>
        <v>16</v>
      </c>
      <c r="R18" s="18">
        <f t="shared" si="0"/>
        <v>17</v>
      </c>
      <c r="S18" s="18">
        <f t="shared" si="0"/>
        <v>18</v>
      </c>
      <c r="T18" s="18">
        <f t="shared" si="0"/>
        <v>19</v>
      </c>
      <c r="U18" s="18">
        <f t="shared" si="0"/>
        <v>20</v>
      </c>
      <c r="V18" s="18">
        <f t="shared" si="0"/>
        <v>21</v>
      </c>
      <c r="W18" s="18">
        <f t="shared" si="0"/>
        <v>22</v>
      </c>
      <c r="X18" s="18">
        <f t="shared" si="0"/>
        <v>23</v>
      </c>
      <c r="Y18" s="18">
        <f t="shared" si="0"/>
        <v>24</v>
      </c>
      <c r="Z18" s="18">
        <f t="shared" si="0"/>
        <v>25</v>
      </c>
      <c r="AA18" s="18">
        <f t="shared" si="0"/>
        <v>26</v>
      </c>
      <c r="AB18" s="18">
        <f t="shared" si="0"/>
        <v>27</v>
      </c>
      <c r="AC18" s="18">
        <f t="shared" si="0"/>
        <v>28</v>
      </c>
      <c r="AD18" s="18">
        <f t="shared" si="0"/>
        <v>29</v>
      </c>
      <c r="AE18" s="18">
        <f t="shared" si="0"/>
        <v>30</v>
      </c>
      <c r="AF18" s="18">
        <f t="shared" si="0"/>
        <v>31</v>
      </c>
      <c r="AG18" s="18">
        <f t="shared" si="0"/>
        <v>32</v>
      </c>
      <c r="AH18" s="18">
        <f t="shared" si="0"/>
        <v>33</v>
      </c>
      <c r="AI18" s="18">
        <f aca="true" t="shared" si="1" ref="AI18:BA18">AH18+1</f>
        <v>34</v>
      </c>
      <c r="AJ18" s="18">
        <f t="shared" si="1"/>
        <v>35</v>
      </c>
      <c r="AK18" s="18">
        <f t="shared" si="1"/>
        <v>36</v>
      </c>
      <c r="AL18" s="18">
        <f t="shared" si="1"/>
        <v>37</v>
      </c>
      <c r="AM18" s="18">
        <f t="shared" si="1"/>
        <v>38</v>
      </c>
      <c r="AN18" s="18">
        <f t="shared" si="1"/>
        <v>39</v>
      </c>
      <c r="AO18" s="18">
        <f t="shared" si="1"/>
        <v>40</v>
      </c>
      <c r="AP18" s="18">
        <f t="shared" si="1"/>
        <v>41</v>
      </c>
      <c r="AQ18" s="18">
        <f t="shared" si="1"/>
        <v>42</v>
      </c>
      <c r="AR18" s="18">
        <f t="shared" si="1"/>
        <v>43</v>
      </c>
      <c r="AS18" s="18">
        <f t="shared" si="1"/>
        <v>44</v>
      </c>
      <c r="AT18" s="18">
        <f t="shared" si="1"/>
        <v>45</v>
      </c>
      <c r="AU18" s="18">
        <f t="shared" si="1"/>
        <v>46</v>
      </c>
      <c r="AV18" s="18">
        <f t="shared" si="1"/>
        <v>47</v>
      </c>
      <c r="AW18" s="18">
        <f t="shared" si="1"/>
        <v>48</v>
      </c>
      <c r="AX18" s="18">
        <f t="shared" si="1"/>
        <v>49</v>
      </c>
      <c r="AY18" s="18">
        <f t="shared" si="1"/>
        <v>50</v>
      </c>
      <c r="AZ18" s="18">
        <f t="shared" si="1"/>
        <v>51</v>
      </c>
      <c r="BA18" s="18">
        <f t="shared" si="1"/>
        <v>52</v>
      </c>
      <c r="BB18" s="509"/>
      <c r="BC18" s="509"/>
      <c r="BD18" s="509"/>
      <c r="BE18" s="511"/>
      <c r="BF18" s="511"/>
      <c r="BG18" s="511"/>
      <c r="BH18" s="511"/>
      <c r="BI18" s="511"/>
      <c r="BJ18" s="509"/>
      <c r="BK18" s="509"/>
      <c r="BL18" s="513"/>
      <c r="BM18" s="19"/>
    </row>
    <row r="19" spans="1:65" ht="12.75" customHeight="1">
      <c r="A19" s="514">
        <v>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P19" s="158" t="s">
        <v>74</v>
      </c>
      <c r="Q19" s="158" t="s">
        <v>74</v>
      </c>
      <c r="R19" s="158" t="s">
        <v>74</v>
      </c>
      <c r="S19" s="158" t="s">
        <v>75</v>
      </c>
      <c r="T19" s="158" t="s">
        <v>75</v>
      </c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 t="s">
        <v>74</v>
      </c>
      <c r="AK19" s="158" t="s">
        <v>74</v>
      </c>
      <c r="AL19" s="158" t="s">
        <v>90</v>
      </c>
      <c r="AM19" s="158" t="s">
        <v>90</v>
      </c>
      <c r="AN19" s="158" t="s">
        <v>90</v>
      </c>
      <c r="AO19" s="158" t="s">
        <v>90</v>
      </c>
      <c r="AP19" s="158" t="s">
        <v>90</v>
      </c>
      <c r="AQ19" s="158" t="s">
        <v>90</v>
      </c>
      <c r="AR19" s="158" t="s">
        <v>90</v>
      </c>
      <c r="AS19" s="158" t="s">
        <v>90</v>
      </c>
      <c r="AT19" s="158" t="s">
        <v>75</v>
      </c>
      <c r="AU19" s="158" t="s">
        <v>75</v>
      </c>
      <c r="AV19" s="158" t="s">
        <v>75</v>
      </c>
      <c r="AW19" s="158" t="s">
        <v>75</v>
      </c>
      <c r="AX19" s="158" t="s">
        <v>75</v>
      </c>
      <c r="AY19" s="158" t="s">
        <v>75</v>
      </c>
      <c r="AZ19" s="158" t="s">
        <v>75</v>
      </c>
      <c r="BA19" s="158" t="s">
        <v>75</v>
      </c>
      <c r="BB19" s="158">
        <f>COUNTBLANK(B19:BA19)/2</f>
        <v>14.5</v>
      </c>
      <c r="BC19" s="158">
        <f>COUNTIF(B19:BA19,"Э")</f>
        <v>5</v>
      </c>
      <c r="BD19" s="158">
        <f>COUNTIF(B19:BA19,"Г")</f>
        <v>0</v>
      </c>
      <c r="BE19" s="158">
        <f>BB19</f>
        <v>14.5</v>
      </c>
      <c r="BF19" s="158">
        <f>COUNTIF(B19:BA19,"ип")</f>
        <v>8</v>
      </c>
      <c r="BG19" s="158">
        <f>COUNTIF(B19:BA19,"пп")</f>
        <v>0</v>
      </c>
      <c r="BH19" s="158">
        <f>COUNTIF(B19:BA19,"мд")</f>
        <v>0</v>
      </c>
      <c r="BI19" s="158">
        <f>COUNTIF(B19:BA19,"ЗМд")</f>
        <v>0</v>
      </c>
      <c r="BJ19" s="158">
        <f>COUNTIF(B19:BA19,"О")</f>
        <v>0</v>
      </c>
      <c r="BK19" s="158">
        <f>COUNTIF(B19:BA19,"К")</f>
        <v>10</v>
      </c>
      <c r="BL19" s="158">
        <f>SUM(BB19:BK19)</f>
        <v>52</v>
      </c>
      <c r="BM19" s="514">
        <v>1</v>
      </c>
    </row>
    <row r="20" spans="1:65" ht="12.75" customHeight="1">
      <c r="A20" s="515"/>
      <c r="B20" s="517" t="s">
        <v>85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9"/>
      <c r="P20" s="444"/>
      <c r="Q20" s="445"/>
      <c r="R20" s="160"/>
      <c r="S20" s="160"/>
      <c r="T20" s="160"/>
      <c r="U20" s="517" t="s">
        <v>85</v>
      </c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9"/>
      <c r="AJ20" s="444"/>
      <c r="AK20" s="444"/>
      <c r="AL20" s="445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515"/>
    </row>
    <row r="21" spans="1:65" ht="12">
      <c r="A21" s="514">
        <v>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P21" s="158" t="s">
        <v>74</v>
      </c>
      <c r="Q21" s="158" t="s">
        <v>74</v>
      </c>
      <c r="R21" s="158" t="s">
        <v>75</v>
      </c>
      <c r="S21" s="158" t="s">
        <v>75</v>
      </c>
      <c r="T21" s="159" t="s">
        <v>91</v>
      </c>
      <c r="U21" s="159" t="s">
        <v>91</v>
      </c>
      <c r="V21" s="159" t="s">
        <v>91</v>
      </c>
      <c r="W21" s="159" t="s">
        <v>91</v>
      </c>
      <c r="X21" s="159" t="s">
        <v>91</v>
      </c>
      <c r="Y21" s="159" t="s">
        <v>91</v>
      </c>
      <c r="Z21" s="159" t="s">
        <v>84</v>
      </c>
      <c r="AA21" s="159" t="s">
        <v>84</v>
      </c>
      <c r="AB21" s="159" t="s">
        <v>84</v>
      </c>
      <c r="AC21" s="159" t="s">
        <v>84</v>
      </c>
      <c r="AD21" s="159" t="s">
        <v>84</v>
      </c>
      <c r="AE21" s="159" t="s">
        <v>84</v>
      </c>
      <c r="AF21" s="442" t="s">
        <v>84</v>
      </c>
      <c r="AG21" s="159" t="s">
        <v>84</v>
      </c>
      <c r="AH21" s="159" t="s">
        <v>84</v>
      </c>
      <c r="AI21" s="159" t="s">
        <v>84</v>
      </c>
      <c r="AJ21" s="159" t="s">
        <v>84</v>
      </c>
      <c r="AK21" s="159" t="s">
        <v>84</v>
      </c>
      <c r="AL21" s="159" t="s">
        <v>84</v>
      </c>
      <c r="AM21" s="159" t="s">
        <v>84</v>
      </c>
      <c r="AN21" s="159" t="s">
        <v>84</v>
      </c>
      <c r="AO21" s="159" t="s">
        <v>84</v>
      </c>
      <c r="AP21" s="159" t="s">
        <v>84</v>
      </c>
      <c r="AQ21" s="159" t="s">
        <v>84</v>
      </c>
      <c r="AR21" s="159" t="s">
        <v>84</v>
      </c>
      <c r="AS21" s="159" t="s">
        <v>84</v>
      </c>
      <c r="AT21" s="158" t="s">
        <v>76</v>
      </c>
      <c r="AU21" s="158" t="s">
        <v>76</v>
      </c>
      <c r="AV21" s="158" t="s">
        <v>86</v>
      </c>
      <c r="AW21" s="158" t="s">
        <v>86</v>
      </c>
      <c r="AX21" s="158" t="s">
        <v>77</v>
      </c>
      <c r="AY21" s="158" t="s">
        <v>77</v>
      </c>
      <c r="AZ21" s="158" t="s">
        <v>77</v>
      </c>
      <c r="BA21" s="158" t="s">
        <v>77</v>
      </c>
      <c r="BB21" s="336">
        <f>COUNTBLANK(B21:BA21)/2</f>
        <v>7</v>
      </c>
      <c r="BC21" s="158">
        <f>COUNTIF(B21:BA21,"Э")</f>
        <v>2</v>
      </c>
      <c r="BD21" s="158">
        <f>COUNTIF(B21:BA21,"Г")</f>
        <v>2</v>
      </c>
      <c r="BE21" s="337">
        <f>BB21</f>
        <v>7</v>
      </c>
      <c r="BF21" s="158">
        <f>COUNTIF(B21:BA21,"ип")</f>
        <v>0</v>
      </c>
      <c r="BG21" s="158">
        <f>COUNTIF(B21:BA21,"пп")</f>
        <v>6</v>
      </c>
      <c r="BH21" s="158">
        <f>COUNTIF(B21:BA21,"мд")</f>
        <v>20</v>
      </c>
      <c r="BI21" s="158">
        <f>COUNTIF(B21:BA21,"ЗМд")</f>
        <v>2</v>
      </c>
      <c r="BJ21" s="158">
        <f>COUNTIF(B21:BA21,"О")</f>
        <v>4</v>
      </c>
      <c r="BK21" s="158">
        <f>COUNTIF(B21:BA21,"К")</f>
        <v>2</v>
      </c>
      <c r="BL21" s="158">
        <f>SUM(BB21:BK21)</f>
        <v>52</v>
      </c>
      <c r="BM21" s="514">
        <v>2</v>
      </c>
    </row>
    <row r="22" spans="1:65" ht="12.75" customHeight="1">
      <c r="A22" s="515"/>
      <c r="B22" s="517" t="s">
        <v>85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9"/>
      <c r="P22" s="161"/>
      <c r="Q22" s="161"/>
      <c r="R22" s="161"/>
      <c r="S22" s="161"/>
      <c r="T22" s="161"/>
      <c r="U22" s="161"/>
      <c r="V22" s="161"/>
      <c r="W22" s="161"/>
      <c r="X22" s="161"/>
      <c r="Y22" s="440"/>
      <c r="Z22" s="443"/>
      <c r="AA22" s="443"/>
      <c r="AB22" s="443"/>
      <c r="AC22" s="443"/>
      <c r="AD22" s="443"/>
      <c r="AE22" s="443"/>
      <c r="AF22" s="44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>
        <f>COUNTIF(B22:BA22,"Э")</f>
        <v>0</v>
      </c>
      <c r="BD22" s="160">
        <f>COUNTIF(B22:BA22,"Г")</f>
        <v>0</v>
      </c>
      <c r="BE22" s="338"/>
      <c r="BF22" s="160">
        <f>COUNTIF(B22:BA22,"ип")</f>
        <v>0</v>
      </c>
      <c r="BG22" s="160"/>
      <c r="BH22" s="160"/>
      <c r="BI22" s="160">
        <f>COUNTIF(B22:BA22,"ЗМд")</f>
        <v>0</v>
      </c>
      <c r="BJ22" s="160">
        <f>COUNTIF(B22:BA22,"О")</f>
        <v>0</v>
      </c>
      <c r="BK22" s="160">
        <f>COUNTIF(B22:BA22,"К")</f>
        <v>0</v>
      </c>
      <c r="BL22" s="160">
        <f>SUM(BB22:BK22)</f>
        <v>0</v>
      </c>
      <c r="BM22" s="516"/>
    </row>
    <row r="23" spans="54:65" ht="12">
      <c r="BB23" s="162">
        <f aca="true" t="shared" si="2" ref="BB23:BL23">SUM(BB19:BB22)</f>
        <v>21.5</v>
      </c>
      <c r="BC23" s="462">
        <f t="shared" si="2"/>
        <v>7</v>
      </c>
      <c r="BD23" s="462">
        <f t="shared" si="2"/>
        <v>2</v>
      </c>
      <c r="BE23" s="462">
        <f t="shared" si="2"/>
        <v>21.5</v>
      </c>
      <c r="BF23" s="462">
        <f t="shared" si="2"/>
        <v>8</v>
      </c>
      <c r="BG23" s="462">
        <f t="shared" si="2"/>
        <v>6</v>
      </c>
      <c r="BH23" s="462">
        <f t="shared" si="2"/>
        <v>20</v>
      </c>
      <c r="BI23" s="462">
        <f t="shared" si="2"/>
        <v>2</v>
      </c>
      <c r="BJ23" s="462">
        <f t="shared" si="2"/>
        <v>4</v>
      </c>
      <c r="BK23" s="462">
        <f t="shared" si="2"/>
        <v>12</v>
      </c>
      <c r="BL23" s="462">
        <f t="shared" si="2"/>
        <v>104</v>
      </c>
      <c r="BM23" s="21"/>
    </row>
    <row r="24" spans="3:59" ht="1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3:59" ht="13.5">
      <c r="C25" s="20"/>
      <c r="D25" s="1"/>
      <c r="E25" s="23"/>
      <c r="F25" s="24"/>
      <c r="G25" s="24"/>
      <c r="H25" s="24"/>
      <c r="I25" s="24"/>
      <c r="J25" s="24"/>
      <c r="K25" s="20"/>
      <c r="L25" s="20"/>
      <c r="M25" s="1"/>
      <c r="N25" s="1"/>
      <c r="O25" s="1"/>
      <c r="P25" s="1"/>
      <c r="Q25" s="20"/>
      <c r="R25" s="20"/>
      <c r="Z25" s="1"/>
      <c r="AA25" s="1"/>
      <c r="AB25" s="1"/>
      <c r="AC25" s="1"/>
      <c r="AD25" s="1"/>
      <c r="AE25" s="1"/>
      <c r="AF25" s="20"/>
      <c r="AG25" s="20"/>
      <c r="AH25" s="20"/>
      <c r="AI25" s="20"/>
      <c r="AJ25" s="20"/>
      <c r="AQ25" s="1"/>
      <c r="AR25" s="1"/>
      <c r="AS25" s="1"/>
      <c r="AT25" s="1"/>
      <c r="AU25" s="1"/>
      <c r="AV25" s="1"/>
      <c r="AW25" s="1"/>
      <c r="AX25" s="1"/>
      <c r="AY25" s="20"/>
      <c r="AZ25" s="20"/>
      <c r="BA25" s="20"/>
      <c r="BB25" s="22"/>
      <c r="BC25" s="22"/>
      <c r="BD25" s="22"/>
      <c r="BE25" s="22"/>
      <c r="BF25" s="22"/>
      <c r="BG25" s="22"/>
    </row>
    <row r="26" spans="2:59" ht="15.75">
      <c r="B26" s="25"/>
      <c r="C26" s="26" t="s">
        <v>78</v>
      </c>
      <c r="D26" s="26"/>
      <c r="E26" s="26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T26" s="32" t="s">
        <v>92</v>
      </c>
      <c r="Y26" s="1"/>
      <c r="Z26" s="1"/>
      <c r="AA26" s="1"/>
      <c r="AB26" s="1"/>
      <c r="AC26" s="1"/>
      <c r="AD26" s="1"/>
      <c r="AE26" s="1"/>
      <c r="AF26" s="20"/>
      <c r="AG26" s="20"/>
      <c r="AH26" s="20"/>
      <c r="AI26" s="20"/>
      <c r="AJ26" s="20"/>
      <c r="AP26" s="1"/>
      <c r="AQ26" s="1"/>
      <c r="AR26" s="9" t="s">
        <v>79</v>
      </c>
      <c r="AS26" s="1"/>
      <c r="AT26" s="1"/>
      <c r="AU26" s="1"/>
      <c r="AV26" s="1"/>
      <c r="AW26" s="1"/>
      <c r="AX26" s="1"/>
      <c r="AY26" s="20"/>
      <c r="AZ26" s="20"/>
      <c r="BA26" s="20"/>
      <c r="BB26" s="22"/>
      <c r="BC26" s="22"/>
      <c r="BD26" s="22"/>
      <c r="BE26" s="22"/>
      <c r="BF26" s="22"/>
      <c r="BG26" s="22"/>
    </row>
    <row r="27" spans="2:59" ht="13.5">
      <c r="B27" s="27"/>
      <c r="C27" s="26"/>
      <c r="D27" s="26"/>
      <c r="E27" s="26"/>
      <c r="P27" s="20"/>
      <c r="Q27" s="20"/>
      <c r="R27" s="20"/>
      <c r="AF27" s="20"/>
      <c r="AG27" s="20"/>
      <c r="AH27" s="20"/>
      <c r="AI27" s="20"/>
      <c r="AJ27" s="20"/>
      <c r="AX27" s="1"/>
      <c r="AY27" s="20"/>
      <c r="AZ27" s="20"/>
      <c r="BA27" s="20"/>
      <c r="BB27" s="22"/>
      <c r="BC27" s="22"/>
      <c r="BD27" s="22"/>
      <c r="BE27" s="22"/>
      <c r="BF27" s="22"/>
      <c r="BG27" s="22"/>
    </row>
    <row r="28" spans="2:59" ht="13.5">
      <c r="B28" s="25" t="s">
        <v>74</v>
      </c>
      <c r="C28" s="26" t="s">
        <v>80</v>
      </c>
      <c r="D28" s="26"/>
      <c r="E28" s="26"/>
      <c r="L28" s="20"/>
      <c r="M28" s="20"/>
      <c r="N28" s="20"/>
      <c r="O28" s="20"/>
      <c r="P28" s="20"/>
      <c r="Q28" s="20"/>
      <c r="R28" s="20"/>
      <c r="T28" s="33" t="s">
        <v>85</v>
      </c>
      <c r="U28" s="34"/>
      <c r="V28" s="26" t="s">
        <v>93</v>
      </c>
      <c r="W28" s="26"/>
      <c r="AF28" s="20"/>
      <c r="AG28" s="20"/>
      <c r="AH28" s="20"/>
      <c r="AI28" s="20"/>
      <c r="AJ28" s="20"/>
      <c r="AR28" s="25" t="s">
        <v>76</v>
      </c>
      <c r="AS28" s="26" t="s">
        <v>81</v>
      </c>
      <c r="AT28" s="26"/>
      <c r="AX28" s="1"/>
      <c r="AY28" s="28"/>
      <c r="AZ28" s="20"/>
      <c r="BA28" s="20"/>
      <c r="BB28" s="22"/>
      <c r="BC28" s="22"/>
      <c r="BD28" s="22"/>
      <c r="BE28" s="22"/>
      <c r="BF28" s="22"/>
      <c r="BG28" s="22"/>
    </row>
    <row r="29" spans="2:53" ht="15.75" customHeight="1">
      <c r="B29" s="27"/>
      <c r="C29" s="26"/>
      <c r="D29" s="26"/>
      <c r="E29" s="26"/>
      <c r="L29" s="20"/>
      <c r="M29" s="20"/>
      <c r="N29" s="20"/>
      <c r="O29" s="20"/>
      <c r="P29" s="20"/>
      <c r="Q29" s="20"/>
      <c r="R29" s="29"/>
      <c r="T29" s="26"/>
      <c r="U29" s="26"/>
      <c r="V29" s="26"/>
      <c r="W29" s="26"/>
      <c r="X29" s="26"/>
      <c r="AF29" s="20"/>
      <c r="AG29" s="20"/>
      <c r="AH29" s="20"/>
      <c r="AI29" s="20"/>
      <c r="AJ29" s="20"/>
      <c r="AR29" s="27"/>
      <c r="AS29" s="26"/>
      <c r="AT29" s="26"/>
      <c r="AU29" s="26"/>
      <c r="AX29" s="20"/>
      <c r="AY29" s="28"/>
      <c r="AZ29" s="20"/>
      <c r="BA29" s="20"/>
    </row>
    <row r="30" spans="2:53" ht="13.5">
      <c r="B30" s="25" t="s">
        <v>75</v>
      </c>
      <c r="C30" s="26" t="s">
        <v>82</v>
      </c>
      <c r="D30" s="26"/>
      <c r="E30" s="26"/>
      <c r="L30" s="20"/>
      <c r="M30" s="30"/>
      <c r="N30" s="30"/>
      <c r="O30" s="30"/>
      <c r="P30" s="30"/>
      <c r="Q30" s="30"/>
      <c r="R30" s="31"/>
      <c r="T30" s="33" t="s">
        <v>90</v>
      </c>
      <c r="U30" s="34"/>
      <c r="V30" s="26" t="s">
        <v>94</v>
      </c>
      <c r="W30" s="26"/>
      <c r="X30" s="26"/>
      <c r="Y30" s="1"/>
      <c r="Z30" s="1"/>
      <c r="AA30" s="2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R30" s="33" t="s">
        <v>86</v>
      </c>
      <c r="AS30" s="34"/>
      <c r="AT30" s="26" t="s">
        <v>151</v>
      </c>
      <c r="AU30" s="26"/>
      <c r="AX30" s="1"/>
      <c r="AY30" s="1"/>
      <c r="AZ30" s="1"/>
      <c r="BA30" s="1"/>
    </row>
    <row r="31" spans="2:53" ht="15.75" customHeight="1">
      <c r="B31" s="27"/>
      <c r="C31" s="26"/>
      <c r="D31" s="26"/>
      <c r="E31" s="26"/>
      <c r="L31" s="20"/>
      <c r="M31" s="1"/>
      <c r="N31" s="1"/>
      <c r="O31" s="1"/>
      <c r="P31" s="1"/>
      <c r="Q31" s="1"/>
      <c r="R31" s="1"/>
      <c r="T31" s="26"/>
      <c r="U31" s="26"/>
      <c r="V31" s="26"/>
      <c r="W31" s="26"/>
      <c r="X31" s="2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U31" s="26" t="s">
        <v>152</v>
      </c>
      <c r="AV31" s="1"/>
      <c r="AW31" s="1"/>
      <c r="AX31" s="1"/>
      <c r="AY31" s="1"/>
      <c r="AZ31" s="1"/>
      <c r="BA31" s="1"/>
    </row>
    <row r="32" spans="2:59" ht="13.5">
      <c r="B32" s="25" t="s">
        <v>77</v>
      </c>
      <c r="C32" s="26" t="s">
        <v>83</v>
      </c>
      <c r="D32" s="26"/>
      <c r="E32" s="26"/>
      <c r="L32" s="20"/>
      <c r="M32" s="1"/>
      <c r="N32" s="1"/>
      <c r="O32" s="1"/>
      <c r="P32" s="1"/>
      <c r="Q32" s="1"/>
      <c r="R32" s="1"/>
      <c r="T32" s="33" t="s">
        <v>91</v>
      </c>
      <c r="U32" s="21"/>
      <c r="V32" s="4" t="s">
        <v>95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C32" s="20"/>
      <c r="BD32" s="20"/>
      <c r="BE32" s="20"/>
      <c r="BF32" s="20"/>
      <c r="BG32" s="20"/>
    </row>
    <row r="33" spans="12:59" ht="15.75" customHeight="1">
      <c r="L33" s="20"/>
      <c r="M33" s="20"/>
      <c r="N33" s="20"/>
      <c r="O33" s="20"/>
      <c r="P33" s="1"/>
      <c r="Q33" s="1"/>
      <c r="R33" s="1"/>
      <c r="Z33" s="1"/>
      <c r="AA33" s="28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C33" s="20"/>
      <c r="BD33" s="20"/>
      <c r="BE33" s="20"/>
      <c r="BF33" s="20"/>
      <c r="BG33" s="20"/>
    </row>
    <row r="34" spans="12:59" ht="13.5">
      <c r="L34" s="1"/>
      <c r="M34" s="1"/>
      <c r="N34" s="1"/>
      <c r="O34" s="1"/>
      <c r="P34" s="1"/>
      <c r="Q34" s="1"/>
      <c r="R34" s="1"/>
      <c r="T34" s="35" t="s">
        <v>84</v>
      </c>
      <c r="U34" s="34"/>
      <c r="V34" s="26" t="s">
        <v>153</v>
      </c>
      <c r="W34" s="26"/>
      <c r="X34" s="26"/>
      <c r="Y34" s="1"/>
      <c r="Z34" s="1"/>
      <c r="AA34" s="2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C34" s="20"/>
      <c r="BD34" s="20"/>
      <c r="BE34" s="20"/>
      <c r="BF34" s="20"/>
      <c r="BG34" s="20"/>
    </row>
    <row r="35" spans="55:59" ht="15.75" customHeight="1">
      <c r="BC35" s="20"/>
      <c r="BD35" s="20"/>
      <c r="BE35" s="20"/>
      <c r="BF35" s="20"/>
      <c r="BG35" s="20"/>
    </row>
    <row r="36" spans="55:59" ht="12">
      <c r="BC36" s="20"/>
      <c r="BD36" s="20"/>
      <c r="BE36" s="20"/>
      <c r="BF36" s="20"/>
      <c r="BG36" s="20"/>
    </row>
    <row r="37" spans="55:59" ht="13.5">
      <c r="BC37" s="1"/>
      <c r="BD37" s="1"/>
      <c r="BE37" s="1"/>
      <c r="BF37" s="1"/>
      <c r="BG37" s="1"/>
    </row>
    <row r="38" spans="55:59" ht="13.5">
      <c r="BC38" s="1"/>
      <c r="BD38" s="1"/>
      <c r="BE38" s="1"/>
      <c r="BF38" s="1"/>
      <c r="BG38" s="1"/>
    </row>
    <row r="39" spans="55:59" ht="13.5">
      <c r="BC39" s="20"/>
      <c r="BD39" s="20"/>
      <c r="BE39" s="20"/>
      <c r="BF39" s="1"/>
      <c r="BG39" s="1"/>
    </row>
    <row r="40" spans="55:59" ht="13.5">
      <c r="BC40" s="20"/>
      <c r="BD40" s="20"/>
      <c r="BE40" s="20"/>
      <c r="BF40" s="1"/>
      <c r="BG40" s="1"/>
    </row>
    <row r="41" spans="55:59" ht="13.5">
      <c r="BC41" s="20"/>
      <c r="BD41" s="20"/>
      <c r="BE41" s="20"/>
      <c r="BF41" s="1"/>
      <c r="BG41" s="1"/>
    </row>
  </sheetData>
  <sheetProtection/>
  <mergeCells count="19">
    <mergeCell ref="A19:A20"/>
    <mergeCell ref="A21:A22"/>
    <mergeCell ref="BG17:BG18"/>
    <mergeCell ref="BI17:BI18"/>
    <mergeCell ref="BM19:BM20"/>
    <mergeCell ref="BM21:BM22"/>
    <mergeCell ref="U20:AI20"/>
    <mergeCell ref="B20:O20"/>
    <mergeCell ref="B22:O22"/>
    <mergeCell ref="BB16:BL16"/>
    <mergeCell ref="BB17:BB18"/>
    <mergeCell ref="BC17:BC18"/>
    <mergeCell ref="BD17:BD18"/>
    <mergeCell ref="BE17:BE18"/>
    <mergeCell ref="BH17:BH18"/>
    <mergeCell ref="BJ17:BJ18"/>
    <mergeCell ref="BL17:BL18"/>
    <mergeCell ref="BF17:BF18"/>
    <mergeCell ref="BK17:BK18"/>
  </mergeCells>
  <printOptions/>
  <pageMargins left="0.17" right="0.17" top="0.4330708661417323" bottom="0.38" header="0.2362204724409449" footer="0.15748031496062992"/>
  <pageSetup horizontalDpi="300" verticalDpi="300" orientation="landscape" paperSize="9" scale="75" r:id="rId1"/>
  <headerFooter alignWithMargins="0">
    <oddHeader>&amp;C&amp;F</oddHeader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101"/>
  <sheetViews>
    <sheetView showZeros="0" tabSelected="1" zoomScale="85" zoomScaleNormal="85" zoomScaleSheetLayoutView="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25390625" defaultRowHeight="12.75"/>
  <cols>
    <col min="1" max="1" width="11.125" style="65" customWidth="1"/>
    <col min="2" max="2" width="33.875" style="65" customWidth="1"/>
    <col min="3" max="10" width="3.375" style="65" customWidth="1"/>
    <col min="11" max="11" width="5.00390625" style="65" customWidth="1"/>
    <col min="12" max="12" width="5.125" style="65" customWidth="1"/>
    <col min="13" max="13" width="7.625" style="66" customWidth="1"/>
    <col min="14" max="14" width="8.00390625" style="66" customWidth="1"/>
    <col min="15" max="16" width="6.25390625" style="66" customWidth="1"/>
    <col min="17" max="17" width="6.00390625" style="66" customWidth="1"/>
    <col min="18" max="18" width="6.25390625" style="66" customWidth="1"/>
    <col min="19" max="19" width="7.25390625" style="66" customWidth="1"/>
    <col min="20" max="25" width="5.75390625" style="65" customWidth="1"/>
    <col min="26" max="31" width="5.75390625" style="228" customWidth="1"/>
    <col min="32" max="16384" width="10.25390625" style="80" customWidth="1"/>
  </cols>
  <sheetData>
    <row r="1" spans="1:31" s="126" customFormat="1" ht="15.75" thickBot="1">
      <c r="A1" s="121"/>
      <c r="B1" s="122"/>
      <c r="C1" s="123" t="s">
        <v>96</v>
      </c>
      <c r="D1" s="124"/>
      <c r="E1" s="124"/>
      <c r="F1" s="124"/>
      <c r="G1" s="124"/>
      <c r="H1" s="124"/>
      <c r="I1" s="124"/>
      <c r="J1" s="124"/>
      <c r="K1" s="124"/>
      <c r="L1" s="125"/>
      <c r="M1" s="123" t="s">
        <v>97</v>
      </c>
      <c r="N1" s="124"/>
      <c r="O1" s="124"/>
      <c r="P1" s="124"/>
      <c r="Q1" s="124"/>
      <c r="R1" s="124"/>
      <c r="S1" s="125"/>
      <c r="T1" s="152" t="s">
        <v>98</v>
      </c>
      <c r="U1" s="153"/>
      <c r="V1" s="153"/>
      <c r="W1" s="153"/>
      <c r="X1" s="153"/>
      <c r="Y1" s="153"/>
      <c r="Z1" s="201"/>
      <c r="AA1" s="202"/>
      <c r="AB1" s="202"/>
      <c r="AC1" s="202"/>
      <c r="AD1" s="202"/>
      <c r="AE1" s="203"/>
    </row>
    <row r="2" spans="1:31" s="126" customFormat="1" ht="24" customHeight="1" thickBot="1">
      <c r="A2" s="127"/>
      <c r="B2" s="127" t="s">
        <v>99</v>
      </c>
      <c r="C2" s="128" t="s">
        <v>100</v>
      </c>
      <c r="D2" s="129"/>
      <c r="E2" s="129"/>
      <c r="F2" s="129"/>
      <c r="G2" s="129"/>
      <c r="H2" s="129"/>
      <c r="I2" s="129"/>
      <c r="J2" s="129"/>
      <c r="K2" s="129"/>
      <c r="L2" s="130"/>
      <c r="M2" s="527" t="s">
        <v>101</v>
      </c>
      <c r="N2" s="527" t="s">
        <v>102</v>
      </c>
      <c r="O2" s="154" t="s">
        <v>103</v>
      </c>
      <c r="P2" s="155"/>
      <c r="Q2" s="155"/>
      <c r="R2" s="155"/>
      <c r="S2" s="156"/>
      <c r="T2" s="140" t="s">
        <v>104</v>
      </c>
      <c r="U2" s="141"/>
      <c r="V2" s="141"/>
      <c r="W2" s="141"/>
      <c r="X2" s="141"/>
      <c r="Y2" s="142"/>
      <c r="Z2" s="204" t="s">
        <v>146</v>
      </c>
      <c r="AA2" s="205"/>
      <c r="AB2" s="205"/>
      <c r="AC2" s="205"/>
      <c r="AD2" s="205"/>
      <c r="AE2" s="206"/>
    </row>
    <row r="3" spans="1:31" s="126" customFormat="1" ht="24" customHeight="1" thickBot="1">
      <c r="A3" s="131" t="s">
        <v>105</v>
      </c>
      <c r="B3" s="127" t="s">
        <v>106</v>
      </c>
      <c r="C3" s="132"/>
      <c r="D3" s="133"/>
      <c r="E3" s="133"/>
      <c r="F3" s="134"/>
      <c r="G3" s="135"/>
      <c r="H3" s="136"/>
      <c r="I3" s="136"/>
      <c r="J3" s="137"/>
      <c r="K3" s="138"/>
      <c r="L3" s="138"/>
      <c r="M3" s="528"/>
      <c r="N3" s="528"/>
      <c r="O3" s="530" t="s">
        <v>107</v>
      </c>
      <c r="P3" s="523" t="s">
        <v>108</v>
      </c>
      <c r="Q3" s="523" t="s">
        <v>109</v>
      </c>
      <c r="R3" s="523" t="s">
        <v>110</v>
      </c>
      <c r="S3" s="525" t="s">
        <v>111</v>
      </c>
      <c r="T3" s="143" t="s">
        <v>112</v>
      </c>
      <c r="U3" s="144">
        <v>14</v>
      </c>
      <c r="V3" s="145" t="s">
        <v>113</v>
      </c>
      <c r="W3" s="146" t="s">
        <v>114</v>
      </c>
      <c r="X3" s="147">
        <v>15</v>
      </c>
      <c r="Y3" s="148" t="s">
        <v>113</v>
      </c>
      <c r="Z3" s="207" t="s">
        <v>143</v>
      </c>
      <c r="AA3" s="208">
        <v>14</v>
      </c>
      <c r="AB3" s="208" t="s">
        <v>144</v>
      </c>
      <c r="AC3" s="207" t="s">
        <v>145</v>
      </c>
      <c r="AD3" s="208"/>
      <c r="AE3" s="209" t="s">
        <v>144</v>
      </c>
    </row>
    <row r="4" spans="1:31" s="126" customFormat="1" ht="88.5" customHeight="1">
      <c r="A4" s="394" t="s">
        <v>115</v>
      </c>
      <c r="B4" s="395" t="s">
        <v>116</v>
      </c>
      <c r="C4" s="520" t="s">
        <v>117</v>
      </c>
      <c r="D4" s="521"/>
      <c r="E4" s="521"/>
      <c r="F4" s="522"/>
      <c r="G4" s="520" t="s">
        <v>118</v>
      </c>
      <c r="H4" s="521"/>
      <c r="I4" s="521"/>
      <c r="J4" s="522"/>
      <c r="K4" s="396" t="s">
        <v>119</v>
      </c>
      <c r="L4" s="396" t="s">
        <v>120</v>
      </c>
      <c r="M4" s="529"/>
      <c r="N4" s="529"/>
      <c r="O4" s="531"/>
      <c r="P4" s="524"/>
      <c r="Q4" s="524"/>
      <c r="R4" s="524"/>
      <c r="S4" s="526"/>
      <c r="T4" s="391" t="s">
        <v>121</v>
      </c>
      <c r="U4" s="390" t="s">
        <v>110</v>
      </c>
      <c r="V4" s="390" t="s">
        <v>109</v>
      </c>
      <c r="W4" s="390" t="s">
        <v>121</v>
      </c>
      <c r="X4" s="390" t="s">
        <v>110</v>
      </c>
      <c r="Y4" s="397" t="s">
        <v>109</v>
      </c>
      <c r="Z4" s="229" t="s">
        <v>121</v>
      </c>
      <c r="AA4" s="229" t="s">
        <v>110</v>
      </c>
      <c r="AB4" s="398" t="s">
        <v>109</v>
      </c>
      <c r="AC4" s="229" t="s">
        <v>121</v>
      </c>
      <c r="AD4" s="229" t="s">
        <v>110</v>
      </c>
      <c r="AE4" s="399" t="s">
        <v>109</v>
      </c>
    </row>
    <row r="5" spans="1:31" s="42" customFormat="1" ht="30.75" customHeight="1" thickBot="1">
      <c r="A5" s="36" t="s">
        <v>155</v>
      </c>
      <c r="B5" s="37"/>
      <c r="C5" s="37"/>
      <c r="D5" s="37"/>
      <c r="E5" s="37"/>
      <c r="F5" s="38"/>
      <c r="G5" s="38"/>
      <c r="H5" s="38"/>
      <c r="I5" s="38"/>
      <c r="J5" s="38"/>
      <c r="K5" s="38"/>
      <c r="L5" s="39"/>
      <c r="M5" s="40">
        <v>1134</v>
      </c>
      <c r="N5" s="40">
        <f aca="true" t="shared" si="0" ref="N5:AE5">N6+N20</f>
        <v>1134</v>
      </c>
      <c r="O5" s="347">
        <f t="shared" si="0"/>
        <v>376</v>
      </c>
      <c r="P5" s="41">
        <f t="shared" si="0"/>
        <v>172</v>
      </c>
      <c r="Q5" s="41">
        <f t="shared" si="0"/>
        <v>73</v>
      </c>
      <c r="R5" s="41">
        <f t="shared" si="0"/>
        <v>131</v>
      </c>
      <c r="S5" s="348">
        <f t="shared" si="0"/>
        <v>758</v>
      </c>
      <c r="T5" s="347">
        <f t="shared" si="0"/>
        <v>112</v>
      </c>
      <c r="U5" s="41">
        <f t="shared" si="0"/>
        <v>56</v>
      </c>
      <c r="V5" s="41">
        <f t="shared" si="0"/>
        <v>28</v>
      </c>
      <c r="W5" s="41">
        <f t="shared" si="0"/>
        <v>60</v>
      </c>
      <c r="X5" s="41">
        <f t="shared" si="0"/>
        <v>75</v>
      </c>
      <c r="Y5" s="348">
        <f t="shared" si="0"/>
        <v>45</v>
      </c>
      <c r="Z5" s="347">
        <f t="shared" si="0"/>
        <v>0</v>
      </c>
      <c r="AA5" s="41">
        <f t="shared" si="0"/>
        <v>0</v>
      </c>
      <c r="AB5" s="41">
        <f t="shared" si="0"/>
        <v>0</v>
      </c>
      <c r="AC5" s="41">
        <f t="shared" si="0"/>
        <v>0</v>
      </c>
      <c r="AD5" s="41">
        <f t="shared" si="0"/>
        <v>0</v>
      </c>
      <c r="AE5" s="348">
        <f t="shared" si="0"/>
        <v>0</v>
      </c>
    </row>
    <row r="6" spans="1:31" s="49" customFormat="1" ht="30.75" customHeight="1" thickBot="1">
      <c r="A6" s="116" t="s">
        <v>160</v>
      </c>
      <c r="B6" s="117"/>
      <c r="C6" s="43"/>
      <c r="D6" s="43"/>
      <c r="E6" s="43"/>
      <c r="F6" s="44"/>
      <c r="G6" s="44"/>
      <c r="H6" s="44"/>
      <c r="I6" s="44"/>
      <c r="J6" s="44"/>
      <c r="K6" s="44"/>
      <c r="L6" s="45"/>
      <c r="M6" s="86">
        <v>700</v>
      </c>
      <c r="N6" s="86">
        <f>SUM(N7:N19)</f>
        <v>700</v>
      </c>
      <c r="O6" s="47">
        <f aca="true" t="shared" si="1" ref="O6:AE6">SUM(O7:O19)</f>
        <v>294</v>
      </c>
      <c r="P6" s="48">
        <f t="shared" si="1"/>
        <v>165</v>
      </c>
      <c r="Q6" s="48">
        <f t="shared" si="1"/>
        <v>58</v>
      </c>
      <c r="R6" s="48">
        <f t="shared" si="1"/>
        <v>71</v>
      </c>
      <c r="S6" s="349">
        <f t="shared" si="1"/>
        <v>406</v>
      </c>
      <c r="T6" s="47">
        <f t="shared" si="1"/>
        <v>112</v>
      </c>
      <c r="U6" s="48">
        <f t="shared" si="1"/>
        <v>56</v>
      </c>
      <c r="V6" s="48">
        <f t="shared" si="1"/>
        <v>28</v>
      </c>
      <c r="W6" s="48">
        <f t="shared" si="1"/>
        <v>53</v>
      </c>
      <c r="X6" s="48">
        <f t="shared" si="1"/>
        <v>15</v>
      </c>
      <c r="Y6" s="349">
        <f t="shared" si="1"/>
        <v>30</v>
      </c>
      <c r="Z6" s="47">
        <f t="shared" si="1"/>
        <v>0</v>
      </c>
      <c r="AA6" s="48">
        <f t="shared" si="1"/>
        <v>0</v>
      </c>
      <c r="AB6" s="48">
        <f t="shared" si="1"/>
        <v>0</v>
      </c>
      <c r="AC6" s="48">
        <f t="shared" si="1"/>
        <v>0</v>
      </c>
      <c r="AD6" s="48">
        <f t="shared" si="1"/>
        <v>0</v>
      </c>
      <c r="AE6" s="349">
        <f t="shared" si="1"/>
        <v>0</v>
      </c>
    </row>
    <row r="7" spans="1:31" s="50" customFormat="1" ht="27">
      <c r="A7" s="474" t="s">
        <v>161</v>
      </c>
      <c r="B7" s="426" t="s">
        <v>154</v>
      </c>
      <c r="C7" s="163"/>
      <c r="D7" s="164"/>
      <c r="E7" s="164"/>
      <c r="F7" s="165"/>
      <c r="G7" s="169"/>
      <c r="H7" s="170"/>
      <c r="I7" s="170"/>
      <c r="J7" s="165"/>
      <c r="K7" s="173"/>
      <c r="L7" s="173"/>
      <c r="M7" s="255"/>
      <c r="N7" s="255"/>
      <c r="O7" s="324">
        <f aca="true" t="shared" si="2" ref="O7:O19">SUM(P7:R7)</f>
        <v>0</v>
      </c>
      <c r="P7" s="325">
        <f aca="true" t="shared" si="3" ref="P7:P19">SUM(T7+W7+Z7+AC7)</f>
        <v>0</v>
      </c>
      <c r="Q7" s="325">
        <f aca="true" t="shared" si="4" ref="Q7:Q19">SUM(V7+Y7+AB7+AE7)</f>
        <v>0</v>
      </c>
      <c r="R7" s="325">
        <f aca="true" t="shared" si="5" ref="R7:R19">SUM(U7+X7+AA7+AD7)</f>
        <v>0</v>
      </c>
      <c r="S7" s="326">
        <f aca="true" t="shared" si="6" ref="S7:S19">N7-O7</f>
        <v>0</v>
      </c>
      <c r="T7" s="329"/>
      <c r="U7" s="330"/>
      <c r="V7" s="330"/>
      <c r="W7" s="330"/>
      <c r="X7" s="330"/>
      <c r="Y7" s="331"/>
      <c r="Z7" s="317"/>
      <c r="AA7" s="318"/>
      <c r="AB7" s="318"/>
      <c r="AC7" s="318"/>
      <c r="AD7" s="318"/>
      <c r="AE7" s="319"/>
    </row>
    <row r="8" spans="1:31" s="50" customFormat="1" ht="42.75" customHeight="1">
      <c r="A8" s="475" t="s">
        <v>162</v>
      </c>
      <c r="B8" s="414" t="s">
        <v>209</v>
      </c>
      <c r="C8" s="166">
        <v>1</v>
      </c>
      <c r="D8" s="167"/>
      <c r="E8" s="167"/>
      <c r="F8" s="168"/>
      <c r="G8" s="171"/>
      <c r="H8" s="172"/>
      <c r="I8" s="172"/>
      <c r="J8" s="168"/>
      <c r="K8" s="174"/>
      <c r="L8" s="427">
        <v>1</v>
      </c>
      <c r="M8" s="256"/>
      <c r="N8" s="256">
        <v>100</v>
      </c>
      <c r="O8" s="236">
        <f t="shared" si="2"/>
        <v>42</v>
      </c>
      <c r="P8" s="237">
        <f t="shared" si="3"/>
        <v>28</v>
      </c>
      <c r="Q8" s="237">
        <f t="shared" si="4"/>
        <v>0</v>
      </c>
      <c r="R8" s="237">
        <f t="shared" si="5"/>
        <v>14</v>
      </c>
      <c r="S8" s="238">
        <f t="shared" si="6"/>
        <v>58</v>
      </c>
      <c r="T8" s="175">
        <v>28</v>
      </c>
      <c r="U8" s="51">
        <v>14</v>
      </c>
      <c r="V8" s="51"/>
      <c r="W8" s="51"/>
      <c r="X8" s="51"/>
      <c r="Y8" s="176"/>
      <c r="Z8" s="210"/>
      <c r="AA8" s="232"/>
      <c r="AB8" s="232"/>
      <c r="AC8" s="232"/>
      <c r="AD8" s="232"/>
      <c r="AE8" s="233"/>
    </row>
    <row r="9" spans="1:31" s="50" customFormat="1" ht="40.5">
      <c r="A9" s="475" t="s">
        <v>163</v>
      </c>
      <c r="B9" s="414" t="s">
        <v>203</v>
      </c>
      <c r="C9" s="166">
        <v>1</v>
      </c>
      <c r="D9" s="167"/>
      <c r="E9" s="167"/>
      <c r="F9" s="168"/>
      <c r="G9" s="171"/>
      <c r="H9" s="172"/>
      <c r="I9" s="172"/>
      <c r="J9" s="168"/>
      <c r="K9" s="174"/>
      <c r="L9" s="174"/>
      <c r="M9" s="256"/>
      <c r="N9" s="256">
        <v>70</v>
      </c>
      <c r="O9" s="236">
        <f t="shared" si="2"/>
        <v>28</v>
      </c>
      <c r="P9" s="237">
        <f t="shared" si="3"/>
        <v>14</v>
      </c>
      <c r="Q9" s="237">
        <f t="shared" si="4"/>
        <v>0</v>
      </c>
      <c r="R9" s="237">
        <f t="shared" si="5"/>
        <v>14</v>
      </c>
      <c r="S9" s="238">
        <f t="shared" si="6"/>
        <v>42</v>
      </c>
      <c r="T9" s="175">
        <v>14</v>
      </c>
      <c r="U9" s="51">
        <v>14</v>
      </c>
      <c r="V9" s="51"/>
      <c r="W9" s="51"/>
      <c r="X9" s="51"/>
      <c r="Y9" s="176"/>
      <c r="Z9" s="210"/>
      <c r="AA9" s="232"/>
      <c r="AB9" s="232"/>
      <c r="AC9" s="232"/>
      <c r="AD9" s="232"/>
      <c r="AE9" s="233"/>
    </row>
    <row r="10" spans="1:31" s="50" customFormat="1" ht="27">
      <c r="A10" s="475" t="s">
        <v>164</v>
      </c>
      <c r="B10" s="414" t="s">
        <v>156</v>
      </c>
      <c r="C10" s="295"/>
      <c r="D10" s="296"/>
      <c r="E10" s="296"/>
      <c r="F10" s="297"/>
      <c r="G10" s="298"/>
      <c r="H10" s="299"/>
      <c r="I10" s="299"/>
      <c r="J10" s="297"/>
      <c r="K10" s="300"/>
      <c r="L10" s="300"/>
      <c r="M10" s="301"/>
      <c r="N10" s="301"/>
      <c r="O10" s="236">
        <f t="shared" si="2"/>
        <v>0</v>
      </c>
      <c r="P10" s="237">
        <f t="shared" si="3"/>
        <v>0</v>
      </c>
      <c r="Q10" s="237">
        <f t="shared" si="4"/>
        <v>0</v>
      </c>
      <c r="R10" s="237">
        <f t="shared" si="5"/>
        <v>0</v>
      </c>
      <c r="S10" s="238">
        <f t="shared" si="6"/>
        <v>0</v>
      </c>
      <c r="T10" s="302"/>
      <c r="U10" s="303"/>
      <c r="V10" s="303"/>
      <c r="W10" s="303"/>
      <c r="X10" s="303"/>
      <c r="Y10" s="304"/>
      <c r="Z10" s="305"/>
      <c r="AA10" s="306"/>
      <c r="AB10" s="306"/>
      <c r="AC10" s="306"/>
      <c r="AD10" s="306"/>
      <c r="AE10" s="307"/>
    </row>
    <row r="11" spans="1:31" s="50" customFormat="1" ht="40.5">
      <c r="A11" s="475" t="s">
        <v>165</v>
      </c>
      <c r="B11" s="414" t="s">
        <v>208</v>
      </c>
      <c r="C11" s="295">
        <v>1</v>
      </c>
      <c r="D11" s="296"/>
      <c r="E11" s="296"/>
      <c r="F11" s="297"/>
      <c r="G11" s="298"/>
      <c r="H11" s="299"/>
      <c r="I11" s="299"/>
      <c r="J11" s="297"/>
      <c r="K11" s="300"/>
      <c r="L11" s="300"/>
      <c r="M11" s="301"/>
      <c r="N11" s="301">
        <v>65</v>
      </c>
      <c r="O11" s="236">
        <f t="shared" si="2"/>
        <v>28</v>
      </c>
      <c r="P11" s="237">
        <f t="shared" si="3"/>
        <v>14</v>
      </c>
      <c r="Q11" s="237">
        <f t="shared" si="4"/>
        <v>0</v>
      </c>
      <c r="R11" s="237">
        <f t="shared" si="5"/>
        <v>14</v>
      </c>
      <c r="S11" s="238">
        <f t="shared" si="6"/>
        <v>37</v>
      </c>
      <c r="T11" s="302">
        <v>14</v>
      </c>
      <c r="U11" s="303">
        <v>14</v>
      </c>
      <c r="V11" s="303"/>
      <c r="W11" s="303"/>
      <c r="X11" s="303"/>
      <c r="Y11" s="304"/>
      <c r="Z11" s="305"/>
      <c r="AA11" s="306"/>
      <c r="AB11" s="306"/>
      <c r="AC11" s="306"/>
      <c r="AD11" s="306"/>
      <c r="AE11" s="307"/>
    </row>
    <row r="12" spans="1:31" s="50" customFormat="1" ht="37.5" customHeight="1">
      <c r="A12" s="475" t="s">
        <v>166</v>
      </c>
      <c r="B12" s="414" t="s">
        <v>221</v>
      </c>
      <c r="C12" s="295"/>
      <c r="D12" s="296"/>
      <c r="E12" s="296"/>
      <c r="F12" s="297"/>
      <c r="G12" s="298">
        <v>1</v>
      </c>
      <c r="H12" s="299"/>
      <c r="I12" s="299"/>
      <c r="J12" s="297"/>
      <c r="K12" s="300"/>
      <c r="L12" s="300"/>
      <c r="M12" s="301"/>
      <c r="N12" s="301">
        <v>60</v>
      </c>
      <c r="O12" s="236">
        <f t="shared" si="2"/>
        <v>21</v>
      </c>
      <c r="P12" s="237">
        <f t="shared" si="3"/>
        <v>14</v>
      </c>
      <c r="Q12" s="237">
        <f t="shared" si="4"/>
        <v>0</v>
      </c>
      <c r="R12" s="237">
        <f t="shared" si="5"/>
        <v>7</v>
      </c>
      <c r="S12" s="238">
        <f t="shared" si="6"/>
        <v>39</v>
      </c>
      <c r="T12" s="302">
        <v>14</v>
      </c>
      <c r="U12" s="303">
        <v>7</v>
      </c>
      <c r="V12" s="303"/>
      <c r="W12" s="303"/>
      <c r="X12" s="303"/>
      <c r="Y12" s="304"/>
      <c r="Z12" s="305"/>
      <c r="AA12" s="306"/>
      <c r="AB12" s="306"/>
      <c r="AC12" s="306"/>
      <c r="AD12" s="306"/>
      <c r="AE12" s="307"/>
    </row>
    <row r="13" spans="1:31" s="50" customFormat="1" ht="40.5">
      <c r="A13" s="475" t="s">
        <v>220</v>
      </c>
      <c r="B13" s="414" t="s">
        <v>207</v>
      </c>
      <c r="C13" s="295"/>
      <c r="D13" s="296"/>
      <c r="E13" s="296"/>
      <c r="F13" s="297"/>
      <c r="G13" s="298">
        <v>1</v>
      </c>
      <c r="H13" s="299"/>
      <c r="I13" s="299"/>
      <c r="J13" s="297"/>
      <c r="K13" s="300"/>
      <c r="L13" s="300"/>
      <c r="M13" s="301"/>
      <c r="N13" s="301">
        <v>60</v>
      </c>
      <c r="O13" s="236">
        <f t="shared" si="2"/>
        <v>21</v>
      </c>
      <c r="P13" s="237">
        <f t="shared" si="3"/>
        <v>14</v>
      </c>
      <c r="Q13" s="237">
        <f t="shared" si="4"/>
        <v>0</v>
      </c>
      <c r="R13" s="237">
        <f t="shared" si="5"/>
        <v>7</v>
      </c>
      <c r="S13" s="238">
        <f t="shared" si="6"/>
        <v>39</v>
      </c>
      <c r="T13" s="302">
        <v>14</v>
      </c>
      <c r="U13" s="303">
        <v>7</v>
      </c>
      <c r="V13" s="303"/>
      <c r="W13" s="303"/>
      <c r="X13" s="303"/>
      <c r="Y13" s="304"/>
      <c r="Z13" s="305"/>
      <c r="AA13" s="306"/>
      <c r="AB13" s="306"/>
      <c r="AC13" s="306"/>
      <c r="AD13" s="306"/>
      <c r="AE13" s="307"/>
    </row>
    <row r="14" spans="1:31" s="50" customFormat="1" ht="27">
      <c r="A14" s="475" t="s">
        <v>167</v>
      </c>
      <c r="B14" s="414" t="s">
        <v>157</v>
      </c>
      <c r="C14" s="295"/>
      <c r="D14" s="296"/>
      <c r="E14" s="296"/>
      <c r="F14" s="297"/>
      <c r="G14" s="298"/>
      <c r="H14" s="299"/>
      <c r="I14" s="299"/>
      <c r="J14" s="297"/>
      <c r="K14" s="300"/>
      <c r="L14" s="300"/>
      <c r="M14" s="301"/>
      <c r="N14" s="301"/>
      <c r="O14" s="236">
        <f t="shared" si="2"/>
        <v>0</v>
      </c>
      <c r="P14" s="237">
        <f t="shared" si="3"/>
        <v>0</v>
      </c>
      <c r="Q14" s="237">
        <f t="shared" si="4"/>
        <v>0</v>
      </c>
      <c r="R14" s="237">
        <f t="shared" si="5"/>
        <v>0</v>
      </c>
      <c r="S14" s="238">
        <f t="shared" si="6"/>
        <v>0</v>
      </c>
      <c r="T14" s="302"/>
      <c r="U14" s="303"/>
      <c r="V14" s="303"/>
      <c r="W14" s="303"/>
      <c r="X14" s="303"/>
      <c r="Y14" s="304"/>
      <c r="Z14" s="305"/>
      <c r="AA14" s="306"/>
      <c r="AB14" s="306"/>
      <c r="AC14" s="306"/>
      <c r="AD14" s="306"/>
      <c r="AE14" s="307"/>
    </row>
    <row r="15" spans="1:31" s="50" customFormat="1" ht="27">
      <c r="A15" s="346" t="s">
        <v>168</v>
      </c>
      <c r="B15" s="414" t="s">
        <v>218</v>
      </c>
      <c r="C15" s="403"/>
      <c r="D15" s="404"/>
      <c r="E15" s="404"/>
      <c r="F15" s="405"/>
      <c r="G15" s="406">
        <v>1</v>
      </c>
      <c r="H15" s="406"/>
      <c r="I15" s="406"/>
      <c r="J15" s="405"/>
      <c r="K15" s="407"/>
      <c r="L15" s="407"/>
      <c r="M15" s="408"/>
      <c r="N15" s="408">
        <v>60</v>
      </c>
      <c r="O15" s="236">
        <f t="shared" si="2"/>
        <v>28</v>
      </c>
      <c r="P15" s="237">
        <f t="shared" si="3"/>
        <v>14</v>
      </c>
      <c r="Q15" s="237">
        <f t="shared" si="4"/>
        <v>14</v>
      </c>
      <c r="R15" s="237">
        <f t="shared" si="5"/>
        <v>0</v>
      </c>
      <c r="S15" s="238">
        <f t="shared" si="6"/>
        <v>32</v>
      </c>
      <c r="T15" s="409">
        <v>14</v>
      </c>
      <c r="U15" s="409"/>
      <c r="V15" s="409">
        <v>14</v>
      </c>
      <c r="W15" s="409"/>
      <c r="X15" s="409"/>
      <c r="Y15" s="410"/>
      <c r="Z15" s="411"/>
      <c r="AA15" s="411"/>
      <c r="AB15" s="411"/>
      <c r="AC15" s="411"/>
      <c r="AD15" s="411"/>
      <c r="AE15" s="412"/>
    </row>
    <row r="16" spans="1:31" s="50" customFormat="1" ht="48" customHeight="1">
      <c r="A16" s="346" t="s">
        <v>169</v>
      </c>
      <c r="B16" s="414" t="s">
        <v>205</v>
      </c>
      <c r="C16" s="403"/>
      <c r="D16" s="404">
        <v>2</v>
      </c>
      <c r="E16" s="404"/>
      <c r="F16" s="405"/>
      <c r="G16" s="406"/>
      <c r="H16" s="406"/>
      <c r="I16" s="406"/>
      <c r="J16" s="405"/>
      <c r="K16" s="407"/>
      <c r="L16" s="407"/>
      <c r="M16" s="408"/>
      <c r="N16" s="408">
        <v>65</v>
      </c>
      <c r="O16" s="236">
        <f t="shared" si="2"/>
        <v>30</v>
      </c>
      <c r="P16" s="237">
        <f t="shared" si="3"/>
        <v>15</v>
      </c>
      <c r="Q16" s="237">
        <f t="shared" si="4"/>
        <v>15</v>
      </c>
      <c r="R16" s="237">
        <f t="shared" si="5"/>
        <v>0</v>
      </c>
      <c r="S16" s="238">
        <f t="shared" si="6"/>
        <v>35</v>
      </c>
      <c r="T16" s="409"/>
      <c r="U16" s="409"/>
      <c r="V16" s="409"/>
      <c r="W16" s="409">
        <v>15</v>
      </c>
      <c r="X16" s="409"/>
      <c r="Y16" s="410">
        <v>15</v>
      </c>
      <c r="Z16" s="411"/>
      <c r="AA16" s="411"/>
      <c r="AB16" s="411"/>
      <c r="AC16" s="411"/>
      <c r="AD16" s="411"/>
      <c r="AE16" s="436"/>
    </row>
    <row r="17" spans="1:31" s="50" customFormat="1" ht="27">
      <c r="A17" s="346" t="s">
        <v>199</v>
      </c>
      <c r="B17" s="414" t="s">
        <v>206</v>
      </c>
      <c r="C17" s="403"/>
      <c r="D17" s="404"/>
      <c r="E17" s="404"/>
      <c r="F17" s="405"/>
      <c r="G17" s="406">
        <v>1</v>
      </c>
      <c r="H17" s="406"/>
      <c r="I17" s="406"/>
      <c r="J17" s="405"/>
      <c r="K17" s="407"/>
      <c r="L17" s="407"/>
      <c r="M17" s="408"/>
      <c r="N17" s="408">
        <v>60</v>
      </c>
      <c r="O17" s="236">
        <f t="shared" si="2"/>
        <v>28</v>
      </c>
      <c r="P17" s="237">
        <f t="shared" si="3"/>
        <v>14</v>
      </c>
      <c r="Q17" s="237">
        <f t="shared" si="4"/>
        <v>14</v>
      </c>
      <c r="R17" s="237">
        <f t="shared" si="5"/>
        <v>0</v>
      </c>
      <c r="S17" s="238">
        <f t="shared" si="6"/>
        <v>32</v>
      </c>
      <c r="T17" s="409">
        <v>14</v>
      </c>
      <c r="U17" s="409"/>
      <c r="V17" s="409">
        <v>14</v>
      </c>
      <c r="W17" s="409"/>
      <c r="X17" s="409"/>
      <c r="Y17" s="410"/>
      <c r="Z17" s="411"/>
      <c r="AA17" s="411"/>
      <c r="AB17" s="411"/>
      <c r="AC17" s="411"/>
      <c r="AD17" s="411"/>
      <c r="AE17" s="436"/>
    </row>
    <row r="18" spans="1:31" s="50" customFormat="1" ht="15.75" customHeight="1">
      <c r="A18" s="346" t="s">
        <v>200</v>
      </c>
      <c r="B18" s="414" t="s">
        <v>211</v>
      </c>
      <c r="C18" s="403"/>
      <c r="D18" s="404"/>
      <c r="E18" s="404"/>
      <c r="F18" s="405"/>
      <c r="G18" s="406"/>
      <c r="H18" s="406">
        <v>2</v>
      </c>
      <c r="I18" s="406"/>
      <c r="J18" s="405"/>
      <c r="K18" s="407"/>
      <c r="L18" s="407"/>
      <c r="M18" s="408"/>
      <c r="N18" s="408">
        <v>60</v>
      </c>
      <c r="O18" s="236">
        <f t="shared" si="2"/>
        <v>23</v>
      </c>
      <c r="P18" s="237">
        <f t="shared" si="3"/>
        <v>8</v>
      </c>
      <c r="Q18" s="237">
        <f t="shared" si="4"/>
        <v>15</v>
      </c>
      <c r="R18" s="237">
        <f t="shared" si="5"/>
        <v>0</v>
      </c>
      <c r="S18" s="238">
        <f t="shared" si="6"/>
        <v>37</v>
      </c>
      <c r="T18" s="409"/>
      <c r="U18" s="409"/>
      <c r="V18" s="409"/>
      <c r="W18" s="409">
        <v>8</v>
      </c>
      <c r="X18" s="409"/>
      <c r="Y18" s="410">
        <v>15</v>
      </c>
      <c r="Z18" s="411"/>
      <c r="AA18" s="411"/>
      <c r="AB18" s="411"/>
      <c r="AC18" s="411"/>
      <c r="AD18" s="411"/>
      <c r="AE18" s="436"/>
    </row>
    <row r="19" spans="1:31" s="50" customFormat="1" ht="43.5" customHeight="1" thickBot="1">
      <c r="A19" s="346" t="s">
        <v>201</v>
      </c>
      <c r="B19" s="416" t="s">
        <v>210</v>
      </c>
      <c r="C19" s="417"/>
      <c r="D19" s="418">
        <v>2</v>
      </c>
      <c r="E19" s="418"/>
      <c r="F19" s="419"/>
      <c r="G19" s="420"/>
      <c r="H19" s="420"/>
      <c r="I19" s="420"/>
      <c r="J19" s="419"/>
      <c r="K19" s="421"/>
      <c r="L19" s="419">
        <v>2</v>
      </c>
      <c r="M19" s="422"/>
      <c r="N19" s="422">
        <v>100</v>
      </c>
      <c r="O19" s="236">
        <f t="shared" si="2"/>
        <v>45</v>
      </c>
      <c r="P19" s="237">
        <f t="shared" si="3"/>
        <v>30</v>
      </c>
      <c r="Q19" s="237">
        <f t="shared" si="4"/>
        <v>0</v>
      </c>
      <c r="R19" s="237">
        <f t="shared" si="5"/>
        <v>15</v>
      </c>
      <c r="S19" s="238">
        <f t="shared" si="6"/>
        <v>55</v>
      </c>
      <c r="T19" s="423"/>
      <c r="U19" s="423"/>
      <c r="V19" s="423"/>
      <c r="W19" s="423">
        <v>30</v>
      </c>
      <c r="X19" s="423">
        <v>15</v>
      </c>
      <c r="Y19" s="424"/>
      <c r="Z19" s="425"/>
      <c r="AA19" s="425"/>
      <c r="AB19" s="425"/>
      <c r="AC19" s="425"/>
      <c r="AD19" s="425"/>
      <c r="AE19" s="437"/>
    </row>
    <row r="20" spans="1:31" s="49" customFormat="1" ht="30.75" customHeight="1" thickBot="1">
      <c r="A20" s="116" t="s">
        <v>159</v>
      </c>
      <c r="B20" s="413"/>
      <c r="C20" s="43"/>
      <c r="D20" s="43"/>
      <c r="E20" s="43"/>
      <c r="F20" s="44"/>
      <c r="G20" s="44"/>
      <c r="H20" s="44"/>
      <c r="I20" s="44"/>
      <c r="J20" s="44"/>
      <c r="K20" s="44"/>
      <c r="L20" s="45"/>
      <c r="M20" s="46">
        <v>434</v>
      </c>
      <c r="N20" s="47">
        <f aca="true" t="shared" si="7" ref="N20:AE20">SUM(N21+N23)</f>
        <v>434</v>
      </c>
      <c r="O20" s="47">
        <f t="shared" si="7"/>
        <v>82</v>
      </c>
      <c r="P20" s="48">
        <f t="shared" si="7"/>
        <v>7</v>
      </c>
      <c r="Q20" s="48">
        <f t="shared" si="7"/>
        <v>15</v>
      </c>
      <c r="R20" s="48">
        <f t="shared" si="7"/>
        <v>60</v>
      </c>
      <c r="S20" s="362">
        <f t="shared" si="7"/>
        <v>352</v>
      </c>
      <c r="T20" s="47">
        <f t="shared" si="7"/>
        <v>0</v>
      </c>
      <c r="U20" s="48">
        <f t="shared" si="7"/>
        <v>0</v>
      </c>
      <c r="V20" s="48">
        <f t="shared" si="7"/>
        <v>0</v>
      </c>
      <c r="W20" s="48">
        <f t="shared" si="7"/>
        <v>7</v>
      </c>
      <c r="X20" s="48">
        <f t="shared" si="7"/>
        <v>60</v>
      </c>
      <c r="Y20" s="362">
        <f t="shared" si="7"/>
        <v>15</v>
      </c>
      <c r="Z20" s="47">
        <f t="shared" si="7"/>
        <v>0</v>
      </c>
      <c r="AA20" s="48">
        <f t="shared" si="7"/>
        <v>0</v>
      </c>
      <c r="AB20" s="48">
        <f t="shared" si="7"/>
        <v>0</v>
      </c>
      <c r="AC20" s="48">
        <f t="shared" si="7"/>
        <v>0</v>
      </c>
      <c r="AD20" s="48">
        <f t="shared" si="7"/>
        <v>0</v>
      </c>
      <c r="AE20" s="401">
        <f t="shared" si="7"/>
        <v>0</v>
      </c>
    </row>
    <row r="21" spans="1:31" s="50" customFormat="1" ht="30.75" customHeight="1" thickBot="1">
      <c r="A21" s="116" t="s">
        <v>158</v>
      </c>
      <c r="B21" s="241"/>
      <c r="C21" s="242"/>
      <c r="D21" s="242"/>
      <c r="E21" s="242"/>
      <c r="F21" s="243"/>
      <c r="G21" s="243"/>
      <c r="H21" s="243"/>
      <c r="I21" s="377"/>
      <c r="J21" s="377"/>
      <c r="K21" s="377"/>
      <c r="L21" s="378"/>
      <c r="M21" s="244"/>
      <c r="N21" s="379">
        <f aca="true" t="shared" si="8" ref="N21:AE21">SUM(N22:N22)</f>
        <v>217</v>
      </c>
      <c r="O21" s="379">
        <f t="shared" si="8"/>
        <v>45</v>
      </c>
      <c r="P21" s="245">
        <f t="shared" si="8"/>
        <v>0</v>
      </c>
      <c r="Q21" s="245">
        <f t="shared" si="8"/>
        <v>0</v>
      </c>
      <c r="R21" s="245">
        <f t="shared" si="8"/>
        <v>45</v>
      </c>
      <c r="S21" s="380">
        <f t="shared" si="8"/>
        <v>172</v>
      </c>
      <c r="T21" s="379">
        <f t="shared" si="8"/>
        <v>0</v>
      </c>
      <c r="U21" s="245">
        <f t="shared" si="8"/>
        <v>0</v>
      </c>
      <c r="V21" s="245">
        <f t="shared" si="8"/>
        <v>0</v>
      </c>
      <c r="W21" s="245">
        <f t="shared" si="8"/>
        <v>0</v>
      </c>
      <c r="X21" s="245">
        <f t="shared" si="8"/>
        <v>45</v>
      </c>
      <c r="Y21" s="380">
        <f t="shared" si="8"/>
        <v>0</v>
      </c>
      <c r="Z21" s="379">
        <f t="shared" si="8"/>
        <v>0</v>
      </c>
      <c r="AA21" s="245">
        <f t="shared" si="8"/>
        <v>0</v>
      </c>
      <c r="AB21" s="245">
        <f t="shared" si="8"/>
        <v>0</v>
      </c>
      <c r="AC21" s="245">
        <f t="shared" si="8"/>
        <v>0</v>
      </c>
      <c r="AD21" s="245">
        <f t="shared" si="8"/>
        <v>0</v>
      </c>
      <c r="AE21" s="438">
        <f t="shared" si="8"/>
        <v>0</v>
      </c>
    </row>
    <row r="22" spans="1:31" s="50" customFormat="1" ht="29.25" customHeight="1" thickBot="1">
      <c r="A22" s="463" t="s">
        <v>130</v>
      </c>
      <c r="B22" s="464" t="s">
        <v>198</v>
      </c>
      <c r="C22" s="465"/>
      <c r="D22" s="466">
        <v>2</v>
      </c>
      <c r="E22" s="466"/>
      <c r="F22" s="467"/>
      <c r="G22" s="468"/>
      <c r="H22" s="469"/>
      <c r="I22" s="469"/>
      <c r="J22" s="467"/>
      <c r="K22" s="470"/>
      <c r="L22" s="63"/>
      <c r="M22" s="257"/>
      <c r="N22" s="258">
        <v>217</v>
      </c>
      <c r="O22" s="400">
        <f>SUM(P22:R22)</f>
        <v>45</v>
      </c>
      <c r="P22" s="235">
        <f>SUM(T22+W22+Z22+AC22)</f>
        <v>0</v>
      </c>
      <c r="Q22" s="235">
        <f>SUM(V22+Y22+AB22+AE22)</f>
        <v>0</v>
      </c>
      <c r="R22" s="235">
        <f>SUM(U22+X22+AA22+AD22)</f>
        <v>45</v>
      </c>
      <c r="S22" s="366">
        <f>N22-O22</f>
        <v>172</v>
      </c>
      <c r="T22" s="78"/>
      <c r="U22" s="64"/>
      <c r="V22" s="64"/>
      <c r="W22" s="64"/>
      <c r="X22" s="64">
        <v>45</v>
      </c>
      <c r="Y22" s="79"/>
      <c r="Z22" s="360"/>
      <c r="AA22" s="212"/>
      <c r="AB22" s="212"/>
      <c r="AC22" s="212"/>
      <c r="AD22" s="212"/>
      <c r="AE22" s="213"/>
    </row>
    <row r="23" spans="1:31" s="49" customFormat="1" ht="30.75" customHeight="1" thickBot="1">
      <c r="A23" s="118" t="s">
        <v>129</v>
      </c>
      <c r="B23" s="52"/>
      <c r="C23" s="392"/>
      <c r="D23" s="392"/>
      <c r="E23" s="392"/>
      <c r="F23" s="393"/>
      <c r="G23" s="393"/>
      <c r="H23" s="393"/>
      <c r="I23" s="393"/>
      <c r="J23" s="393"/>
      <c r="K23" s="393"/>
      <c r="L23" s="45"/>
      <c r="M23" s="46"/>
      <c r="N23" s="47">
        <f>SUM(N24:N25)</f>
        <v>217</v>
      </c>
      <c r="O23" s="47">
        <f aca="true" t="shared" si="9" ref="O23:AE23">SUM(O24:O25)</f>
        <v>37</v>
      </c>
      <c r="P23" s="48">
        <f t="shared" si="9"/>
        <v>7</v>
      </c>
      <c r="Q23" s="48">
        <f t="shared" si="9"/>
        <v>15</v>
      </c>
      <c r="R23" s="48">
        <f t="shared" si="9"/>
        <v>15</v>
      </c>
      <c r="S23" s="362">
        <f t="shared" si="9"/>
        <v>180</v>
      </c>
      <c r="T23" s="47">
        <f t="shared" si="9"/>
        <v>0</v>
      </c>
      <c r="U23" s="48">
        <f t="shared" si="9"/>
        <v>0</v>
      </c>
      <c r="V23" s="48">
        <f t="shared" si="9"/>
        <v>0</v>
      </c>
      <c r="W23" s="48">
        <f t="shared" si="9"/>
        <v>7</v>
      </c>
      <c r="X23" s="48">
        <f t="shared" si="9"/>
        <v>15</v>
      </c>
      <c r="Y23" s="362">
        <f t="shared" si="9"/>
        <v>15</v>
      </c>
      <c r="Z23" s="47">
        <f t="shared" si="9"/>
        <v>0</v>
      </c>
      <c r="AA23" s="48">
        <f t="shared" si="9"/>
        <v>0</v>
      </c>
      <c r="AB23" s="48">
        <f t="shared" si="9"/>
        <v>0</v>
      </c>
      <c r="AC23" s="48">
        <f t="shared" si="9"/>
        <v>0</v>
      </c>
      <c r="AD23" s="48">
        <f t="shared" si="9"/>
        <v>0</v>
      </c>
      <c r="AE23" s="401">
        <f t="shared" si="9"/>
        <v>0</v>
      </c>
    </row>
    <row r="24" spans="1:38" s="66" customFormat="1" ht="41.25" customHeight="1">
      <c r="A24" s="345" t="s">
        <v>131</v>
      </c>
      <c r="B24" s="402" t="s">
        <v>204</v>
      </c>
      <c r="C24" s="61"/>
      <c r="D24" s="62"/>
      <c r="E24" s="62"/>
      <c r="F24" s="56"/>
      <c r="G24" s="54"/>
      <c r="H24" s="53">
        <v>2</v>
      </c>
      <c r="I24" s="53"/>
      <c r="J24" s="56"/>
      <c r="K24" s="63"/>
      <c r="L24" s="63"/>
      <c r="M24" s="257"/>
      <c r="N24" s="258">
        <v>107</v>
      </c>
      <c r="O24" s="351">
        <f>SUM(P24:R24)</f>
        <v>22</v>
      </c>
      <c r="P24" s="325">
        <f>SUM(T24+W24+Z24+AC24)</f>
        <v>7</v>
      </c>
      <c r="Q24" s="325">
        <f>SUM(V24+Y24+AB24+AE24)</f>
        <v>0</v>
      </c>
      <c r="R24" s="325">
        <f>SUM(U24+X24+AA24+AD24)</f>
        <v>15</v>
      </c>
      <c r="S24" s="363">
        <f>N24-O24</f>
        <v>85</v>
      </c>
      <c r="T24" s="54"/>
      <c r="U24" s="321"/>
      <c r="V24" s="321"/>
      <c r="W24" s="321">
        <v>7</v>
      </c>
      <c r="X24" s="321">
        <v>15</v>
      </c>
      <c r="Y24" s="56"/>
      <c r="Z24" s="358"/>
      <c r="AA24" s="318"/>
      <c r="AB24" s="318"/>
      <c r="AC24" s="318"/>
      <c r="AD24" s="318"/>
      <c r="AE24" s="319"/>
      <c r="AF24" s="65"/>
      <c r="AG24" s="65"/>
      <c r="AH24" s="65"/>
      <c r="AI24" s="65"/>
      <c r="AJ24" s="65"/>
      <c r="AK24" s="65"/>
      <c r="AL24" s="65"/>
    </row>
    <row r="25" spans="1:38" s="66" customFormat="1" ht="41.25" thickBot="1">
      <c r="A25" s="346" t="s">
        <v>132</v>
      </c>
      <c r="B25" s="414" t="s">
        <v>202</v>
      </c>
      <c r="C25" s="67"/>
      <c r="D25" s="68"/>
      <c r="E25" s="68"/>
      <c r="F25" s="69"/>
      <c r="G25" s="70"/>
      <c r="H25" s="71">
        <v>2</v>
      </c>
      <c r="I25" s="387"/>
      <c r="J25" s="69"/>
      <c r="K25" s="119"/>
      <c r="L25" s="119"/>
      <c r="M25" s="261"/>
      <c r="N25" s="260">
        <v>110</v>
      </c>
      <c r="O25" s="353">
        <f>SUM(P25:R25)</f>
        <v>15</v>
      </c>
      <c r="P25" s="240">
        <f>SUM(T25+W25+Z25+AC25)</f>
        <v>0</v>
      </c>
      <c r="Q25" s="240">
        <f>SUM(V25+Y25+AB25+AE25)</f>
        <v>15</v>
      </c>
      <c r="R25" s="240">
        <f>SUM(U25+X25+AA25+AD25)</f>
        <v>0</v>
      </c>
      <c r="S25" s="365">
        <f>N25-O25</f>
        <v>95</v>
      </c>
      <c r="T25" s="70"/>
      <c r="U25" s="72"/>
      <c r="V25" s="72"/>
      <c r="W25" s="72"/>
      <c r="X25" s="72"/>
      <c r="Y25" s="370">
        <v>15</v>
      </c>
      <c r="Z25" s="359"/>
      <c r="AA25" s="214"/>
      <c r="AB25" s="214"/>
      <c r="AC25" s="214"/>
      <c r="AD25" s="214"/>
      <c r="AE25" s="215"/>
      <c r="AF25" s="65"/>
      <c r="AG25" s="65"/>
      <c r="AH25" s="65"/>
      <c r="AI25" s="65"/>
      <c r="AJ25" s="65"/>
      <c r="AK25" s="65"/>
      <c r="AL25" s="65"/>
    </row>
    <row r="26" spans="1:38" s="50" customFormat="1" ht="40.5" customHeight="1">
      <c r="A26" s="345" t="s">
        <v>184</v>
      </c>
      <c r="B26" s="402" t="s">
        <v>212</v>
      </c>
      <c r="C26" s="76">
        <f>C24</f>
        <v>0</v>
      </c>
      <c r="D26" s="76">
        <f>D24</f>
        <v>0</v>
      </c>
      <c r="E26" s="76">
        <f>E24</f>
        <v>0</v>
      </c>
      <c r="F26" s="77"/>
      <c r="G26" s="78"/>
      <c r="H26" s="77"/>
      <c r="I26" s="77"/>
      <c r="J26" s="79"/>
      <c r="K26" s="53"/>
      <c r="L26" s="54"/>
      <c r="M26" s="262"/>
      <c r="N26" s="262"/>
      <c r="O26" s="354"/>
      <c r="P26" s="235"/>
      <c r="Q26" s="235"/>
      <c r="R26" s="235"/>
      <c r="S26" s="366"/>
      <c r="T26" s="78"/>
      <c r="U26" s="64"/>
      <c r="V26" s="64"/>
      <c r="W26" s="64"/>
      <c r="X26" s="64"/>
      <c r="Y26" s="79"/>
      <c r="Z26" s="360"/>
      <c r="AA26" s="212"/>
      <c r="AB26" s="212"/>
      <c r="AC26" s="212"/>
      <c r="AD26" s="212"/>
      <c r="AE26" s="213"/>
      <c r="AF26" s="80"/>
      <c r="AG26" s="80"/>
      <c r="AH26" s="80"/>
      <c r="AI26" s="80"/>
      <c r="AJ26" s="80"/>
      <c r="AK26" s="80"/>
      <c r="AL26" s="80"/>
    </row>
    <row r="27" spans="1:38" s="50" customFormat="1" ht="33.75" customHeight="1" thickBot="1">
      <c r="A27" s="346" t="s">
        <v>185</v>
      </c>
      <c r="B27" s="426" t="s">
        <v>213</v>
      </c>
      <c r="C27" s="85"/>
      <c r="D27" s="85"/>
      <c r="E27" s="85"/>
      <c r="F27" s="58"/>
      <c r="G27" s="59"/>
      <c r="H27" s="58"/>
      <c r="I27" s="58"/>
      <c r="J27" s="60"/>
      <c r="K27" s="58"/>
      <c r="L27" s="59"/>
      <c r="M27" s="234"/>
      <c r="N27" s="234"/>
      <c r="O27" s="355"/>
      <c r="P27" s="239"/>
      <c r="Q27" s="239"/>
      <c r="R27" s="239"/>
      <c r="S27" s="367"/>
      <c r="T27" s="88"/>
      <c r="U27" s="74"/>
      <c r="V27" s="74"/>
      <c r="W27" s="74"/>
      <c r="X27" s="74"/>
      <c r="Y27" s="89"/>
      <c r="Z27" s="359"/>
      <c r="AA27" s="214"/>
      <c r="AB27" s="214"/>
      <c r="AC27" s="214"/>
      <c r="AD27" s="214"/>
      <c r="AE27" s="215"/>
      <c r="AF27" s="80"/>
      <c r="AG27" s="80"/>
      <c r="AH27" s="80"/>
      <c r="AI27" s="80"/>
      <c r="AJ27" s="80"/>
      <c r="AK27" s="80"/>
      <c r="AL27" s="80"/>
    </row>
    <row r="28" spans="1:31" s="42" customFormat="1" ht="30.75" customHeight="1" thickBot="1">
      <c r="A28" s="81" t="s">
        <v>133</v>
      </c>
      <c r="B28" s="82"/>
      <c r="C28" s="82"/>
      <c r="D28" s="82"/>
      <c r="E28" s="82"/>
      <c r="F28" s="83"/>
      <c r="G28" s="83"/>
      <c r="H28" s="83"/>
      <c r="I28" s="83"/>
      <c r="J28" s="83"/>
      <c r="K28" s="83"/>
      <c r="L28" s="84"/>
      <c r="M28" s="139">
        <v>900</v>
      </c>
      <c r="N28" s="139">
        <f aca="true" t="shared" si="10" ref="N28:AE28">SUM(N29:N35)</f>
        <v>900</v>
      </c>
      <c r="O28" s="356">
        <f t="shared" si="10"/>
        <v>226</v>
      </c>
      <c r="P28" s="190">
        <f t="shared" si="10"/>
        <v>141</v>
      </c>
      <c r="Q28" s="190">
        <f t="shared" si="10"/>
        <v>0</v>
      </c>
      <c r="R28" s="190">
        <f t="shared" si="10"/>
        <v>85</v>
      </c>
      <c r="S28" s="104">
        <f t="shared" si="10"/>
        <v>674</v>
      </c>
      <c r="T28" s="356">
        <f t="shared" si="10"/>
        <v>0</v>
      </c>
      <c r="U28" s="190">
        <f t="shared" si="10"/>
        <v>0</v>
      </c>
      <c r="V28" s="190">
        <f t="shared" si="10"/>
        <v>0</v>
      </c>
      <c r="W28" s="190">
        <f t="shared" si="10"/>
        <v>15</v>
      </c>
      <c r="X28" s="190">
        <f t="shared" si="10"/>
        <v>15</v>
      </c>
      <c r="Y28" s="104">
        <f t="shared" si="10"/>
        <v>0</v>
      </c>
      <c r="Z28" s="356">
        <f t="shared" si="10"/>
        <v>126</v>
      </c>
      <c r="AA28" s="190">
        <f t="shared" si="10"/>
        <v>70</v>
      </c>
      <c r="AB28" s="190">
        <f t="shared" si="10"/>
        <v>0</v>
      </c>
      <c r="AC28" s="190">
        <f t="shared" si="10"/>
        <v>0</v>
      </c>
      <c r="AD28" s="190">
        <f t="shared" si="10"/>
        <v>0</v>
      </c>
      <c r="AE28" s="439">
        <f t="shared" si="10"/>
        <v>0</v>
      </c>
    </row>
    <row r="29" spans="1:38" s="50" customFormat="1" ht="48" customHeight="1">
      <c r="A29" s="375" t="s">
        <v>134</v>
      </c>
      <c r="B29" s="402" t="s">
        <v>191</v>
      </c>
      <c r="C29" s="149"/>
      <c r="D29" s="150"/>
      <c r="E29" s="150">
        <v>3</v>
      </c>
      <c r="F29" s="178"/>
      <c r="G29" s="182"/>
      <c r="H29" s="183"/>
      <c r="I29" s="183"/>
      <c r="J29" s="178"/>
      <c r="K29" s="186"/>
      <c r="L29" s="230">
        <v>3</v>
      </c>
      <c r="M29" s="263"/>
      <c r="N29" s="263">
        <v>140</v>
      </c>
      <c r="O29" s="430">
        <f aca="true" t="shared" si="11" ref="O29:O34">SUM(P29:R29)</f>
        <v>42</v>
      </c>
      <c r="P29" s="431">
        <f aca="true" t="shared" si="12" ref="P29:P34">SUM(T29+W29+Z29+AC29)</f>
        <v>28</v>
      </c>
      <c r="Q29" s="431">
        <f aca="true" t="shared" si="13" ref="Q29:Q34">SUM(V29+Y29+AB29+AE29)</f>
        <v>0</v>
      </c>
      <c r="R29" s="431">
        <f aca="true" t="shared" si="14" ref="R29:R34">SUM(U29+X29+AA29+AD29)</f>
        <v>14</v>
      </c>
      <c r="S29" s="432">
        <f aca="true" t="shared" si="15" ref="S29:S34">N29-O29</f>
        <v>98</v>
      </c>
      <c r="T29" s="357"/>
      <c r="U29" s="327"/>
      <c r="V29" s="327"/>
      <c r="W29" s="328"/>
      <c r="X29" s="328"/>
      <c r="Y29" s="371"/>
      <c r="Z29" s="358">
        <v>28</v>
      </c>
      <c r="AA29" s="318">
        <v>14</v>
      </c>
      <c r="AB29" s="318"/>
      <c r="AC29" s="318"/>
      <c r="AD29" s="318"/>
      <c r="AE29" s="319"/>
      <c r="AF29" s="80"/>
      <c r="AG29" s="80"/>
      <c r="AH29" s="80"/>
      <c r="AI29" s="80"/>
      <c r="AJ29" s="80"/>
      <c r="AK29" s="80"/>
      <c r="AL29" s="80"/>
    </row>
    <row r="30" spans="1:38" s="50" customFormat="1" ht="38.25" customHeight="1">
      <c r="A30" s="376" t="s">
        <v>135</v>
      </c>
      <c r="B30" s="414" t="s">
        <v>192</v>
      </c>
      <c r="C30" s="179"/>
      <c r="D30" s="180">
        <v>2</v>
      </c>
      <c r="E30" s="180"/>
      <c r="F30" s="181"/>
      <c r="G30" s="184"/>
      <c r="H30" s="185"/>
      <c r="I30" s="185"/>
      <c r="J30" s="181"/>
      <c r="K30" s="187"/>
      <c r="L30" s="231"/>
      <c r="M30" s="264"/>
      <c r="N30" s="264">
        <v>85</v>
      </c>
      <c r="O30" s="433">
        <f t="shared" si="11"/>
        <v>30</v>
      </c>
      <c r="P30" s="434">
        <f t="shared" si="12"/>
        <v>15</v>
      </c>
      <c r="Q30" s="434">
        <f t="shared" si="13"/>
        <v>0</v>
      </c>
      <c r="R30" s="434">
        <f t="shared" si="14"/>
        <v>15</v>
      </c>
      <c r="S30" s="435">
        <f t="shared" si="15"/>
        <v>55</v>
      </c>
      <c r="T30" s="184"/>
      <c r="U30" s="188"/>
      <c r="V30" s="188"/>
      <c r="W30" s="189">
        <v>15</v>
      </c>
      <c r="X30" s="189">
        <v>15</v>
      </c>
      <c r="Y30" s="181"/>
      <c r="Z30" s="361"/>
      <c r="AA30" s="232"/>
      <c r="AB30" s="232"/>
      <c r="AC30" s="232"/>
      <c r="AD30" s="232"/>
      <c r="AE30" s="233"/>
      <c r="AF30" s="80"/>
      <c r="AG30" s="80"/>
      <c r="AH30" s="80"/>
      <c r="AI30" s="80"/>
      <c r="AJ30" s="80"/>
      <c r="AK30" s="80"/>
      <c r="AL30" s="80"/>
    </row>
    <row r="31" spans="1:38" s="50" customFormat="1" ht="38.25" customHeight="1">
      <c r="A31" s="376" t="s">
        <v>136</v>
      </c>
      <c r="B31" s="414" t="s">
        <v>193</v>
      </c>
      <c r="C31" s="179"/>
      <c r="D31" s="180"/>
      <c r="E31" s="180">
        <v>3</v>
      </c>
      <c r="F31" s="181"/>
      <c r="G31" s="184"/>
      <c r="H31" s="185"/>
      <c r="I31" s="185"/>
      <c r="J31" s="181"/>
      <c r="K31" s="187"/>
      <c r="L31" s="231"/>
      <c r="M31" s="264"/>
      <c r="N31" s="264">
        <v>85</v>
      </c>
      <c r="O31" s="433">
        <f t="shared" si="11"/>
        <v>21</v>
      </c>
      <c r="P31" s="434">
        <f t="shared" si="12"/>
        <v>14</v>
      </c>
      <c r="Q31" s="434">
        <f t="shared" si="13"/>
        <v>0</v>
      </c>
      <c r="R31" s="434">
        <f t="shared" si="14"/>
        <v>7</v>
      </c>
      <c r="S31" s="435">
        <f t="shared" si="15"/>
        <v>64</v>
      </c>
      <c r="T31" s="184"/>
      <c r="U31" s="188"/>
      <c r="V31" s="188"/>
      <c r="W31" s="189"/>
      <c r="X31" s="189"/>
      <c r="Y31" s="181"/>
      <c r="Z31" s="361">
        <v>14</v>
      </c>
      <c r="AA31" s="232">
        <v>7</v>
      </c>
      <c r="AB31" s="232"/>
      <c r="AC31" s="232"/>
      <c r="AD31" s="232"/>
      <c r="AE31" s="372"/>
      <c r="AF31" s="80"/>
      <c r="AG31" s="80"/>
      <c r="AH31" s="80"/>
      <c r="AI31" s="80"/>
      <c r="AJ31" s="80"/>
      <c r="AK31" s="80"/>
      <c r="AL31" s="80"/>
    </row>
    <row r="32" spans="1:38" s="50" customFormat="1" ht="45.75" customHeight="1">
      <c r="A32" s="376" t="s">
        <v>137</v>
      </c>
      <c r="B32" s="414" t="s">
        <v>194</v>
      </c>
      <c r="C32" s="179"/>
      <c r="D32" s="180"/>
      <c r="E32" s="180"/>
      <c r="F32" s="181"/>
      <c r="G32" s="184"/>
      <c r="H32" s="185"/>
      <c r="I32" s="185">
        <v>3</v>
      </c>
      <c r="J32" s="181"/>
      <c r="K32" s="187"/>
      <c r="L32" s="231"/>
      <c r="M32" s="264"/>
      <c r="N32" s="264">
        <v>85</v>
      </c>
      <c r="O32" s="433">
        <f t="shared" si="11"/>
        <v>21</v>
      </c>
      <c r="P32" s="434">
        <f t="shared" si="12"/>
        <v>14</v>
      </c>
      <c r="Q32" s="434">
        <f t="shared" si="13"/>
        <v>0</v>
      </c>
      <c r="R32" s="434">
        <f t="shared" si="14"/>
        <v>7</v>
      </c>
      <c r="S32" s="435">
        <f t="shared" si="15"/>
        <v>64</v>
      </c>
      <c r="T32" s="184"/>
      <c r="U32" s="188"/>
      <c r="V32" s="188"/>
      <c r="W32" s="189"/>
      <c r="X32" s="189"/>
      <c r="Y32" s="181"/>
      <c r="Z32" s="361">
        <v>14</v>
      </c>
      <c r="AA32" s="232">
        <v>7</v>
      </c>
      <c r="AB32" s="232"/>
      <c r="AC32" s="232"/>
      <c r="AD32" s="232"/>
      <c r="AE32" s="372"/>
      <c r="AF32" s="80"/>
      <c r="AG32" s="80"/>
      <c r="AH32" s="80"/>
      <c r="AI32" s="80"/>
      <c r="AJ32" s="80"/>
      <c r="AK32" s="80"/>
      <c r="AL32" s="80"/>
    </row>
    <row r="33" spans="1:38" s="50" customFormat="1" ht="40.5">
      <c r="A33" s="376" t="s">
        <v>140</v>
      </c>
      <c r="B33" s="414" t="s">
        <v>215</v>
      </c>
      <c r="C33" s="179"/>
      <c r="D33" s="180"/>
      <c r="E33" s="180">
        <v>3</v>
      </c>
      <c r="F33" s="181"/>
      <c r="G33" s="184"/>
      <c r="H33" s="185"/>
      <c r="I33" s="185"/>
      <c r="J33" s="181"/>
      <c r="K33" s="187"/>
      <c r="L33" s="231"/>
      <c r="M33" s="264"/>
      <c r="N33" s="264">
        <v>85</v>
      </c>
      <c r="O33" s="433">
        <f t="shared" si="11"/>
        <v>21</v>
      </c>
      <c r="P33" s="434">
        <f t="shared" si="12"/>
        <v>14</v>
      </c>
      <c r="Q33" s="434">
        <f t="shared" si="13"/>
        <v>0</v>
      </c>
      <c r="R33" s="434">
        <f t="shared" si="14"/>
        <v>7</v>
      </c>
      <c r="S33" s="435">
        <f t="shared" si="15"/>
        <v>64</v>
      </c>
      <c r="T33" s="184"/>
      <c r="U33" s="188"/>
      <c r="V33" s="188"/>
      <c r="W33" s="189"/>
      <c r="X33" s="189"/>
      <c r="Y33" s="181"/>
      <c r="Z33" s="361">
        <v>14</v>
      </c>
      <c r="AA33" s="232">
        <v>7</v>
      </c>
      <c r="AB33" s="232"/>
      <c r="AC33" s="232"/>
      <c r="AD33" s="232"/>
      <c r="AE33" s="372"/>
      <c r="AF33" s="80"/>
      <c r="AG33" s="80"/>
      <c r="AH33" s="80"/>
      <c r="AI33" s="80"/>
      <c r="AJ33" s="80"/>
      <c r="AK33" s="80"/>
      <c r="AL33" s="80"/>
    </row>
    <row r="34" spans="1:38" s="50" customFormat="1" ht="27.75" thickBot="1">
      <c r="A34" s="376" t="s">
        <v>141</v>
      </c>
      <c r="B34" s="415" t="s">
        <v>195</v>
      </c>
      <c r="C34" s="179"/>
      <c r="D34" s="180"/>
      <c r="E34" s="180">
        <v>3</v>
      </c>
      <c r="F34" s="181"/>
      <c r="G34" s="184"/>
      <c r="H34" s="185"/>
      <c r="I34" s="185"/>
      <c r="J34" s="181"/>
      <c r="K34" s="187"/>
      <c r="L34" s="231"/>
      <c r="M34" s="264"/>
      <c r="N34" s="264">
        <v>120</v>
      </c>
      <c r="O34" s="433">
        <f t="shared" si="11"/>
        <v>28</v>
      </c>
      <c r="P34" s="434">
        <f t="shared" si="12"/>
        <v>14</v>
      </c>
      <c r="Q34" s="434">
        <f t="shared" si="13"/>
        <v>0</v>
      </c>
      <c r="R34" s="434">
        <f t="shared" si="14"/>
        <v>14</v>
      </c>
      <c r="S34" s="435">
        <f t="shared" si="15"/>
        <v>92</v>
      </c>
      <c r="T34" s="184"/>
      <c r="U34" s="188"/>
      <c r="V34" s="188"/>
      <c r="W34" s="189"/>
      <c r="X34" s="189"/>
      <c r="Y34" s="181"/>
      <c r="Z34" s="361">
        <v>14</v>
      </c>
      <c r="AA34" s="232">
        <v>14</v>
      </c>
      <c r="AB34" s="232"/>
      <c r="AC34" s="232"/>
      <c r="AD34" s="232"/>
      <c r="AE34" s="372"/>
      <c r="AF34" s="80"/>
      <c r="AG34" s="80"/>
      <c r="AH34" s="80"/>
      <c r="AI34" s="80"/>
      <c r="AJ34" s="80"/>
      <c r="AK34" s="80"/>
      <c r="AL34" s="80"/>
    </row>
    <row r="35" spans="1:31" s="49" customFormat="1" ht="36.75" customHeight="1" thickBot="1">
      <c r="A35" s="116" t="s">
        <v>190</v>
      </c>
      <c r="B35" s="392"/>
      <c r="C35" s="43"/>
      <c r="D35" s="43"/>
      <c r="E35" s="43"/>
      <c r="F35" s="44"/>
      <c r="G35" s="44"/>
      <c r="H35" s="44"/>
      <c r="I35" s="44"/>
      <c r="J35" s="44"/>
      <c r="K35" s="44"/>
      <c r="L35" s="45"/>
      <c r="M35" s="47">
        <v>300</v>
      </c>
      <c r="N35" s="86">
        <f>SUM(N36:N38)</f>
        <v>300</v>
      </c>
      <c r="O35" s="47">
        <f aca="true" t="shared" si="16" ref="O35:AE35">SUM(O36:O38)</f>
        <v>63</v>
      </c>
      <c r="P35" s="48">
        <f t="shared" si="16"/>
        <v>42</v>
      </c>
      <c r="Q35" s="48">
        <f t="shared" si="16"/>
        <v>0</v>
      </c>
      <c r="R35" s="48">
        <f t="shared" si="16"/>
        <v>21</v>
      </c>
      <c r="S35" s="349">
        <f t="shared" si="16"/>
        <v>237</v>
      </c>
      <c r="T35" s="47">
        <f t="shared" si="16"/>
        <v>0</v>
      </c>
      <c r="U35" s="48">
        <f t="shared" si="16"/>
        <v>0</v>
      </c>
      <c r="V35" s="48">
        <f t="shared" si="16"/>
        <v>0</v>
      </c>
      <c r="W35" s="48">
        <f t="shared" si="16"/>
        <v>0</v>
      </c>
      <c r="X35" s="48">
        <f t="shared" si="16"/>
        <v>0</v>
      </c>
      <c r="Y35" s="349">
        <f t="shared" si="16"/>
        <v>0</v>
      </c>
      <c r="Z35" s="47">
        <f t="shared" si="16"/>
        <v>42</v>
      </c>
      <c r="AA35" s="48">
        <f t="shared" si="16"/>
        <v>21</v>
      </c>
      <c r="AB35" s="48">
        <f t="shared" si="16"/>
        <v>0</v>
      </c>
      <c r="AC35" s="48">
        <f t="shared" si="16"/>
        <v>0</v>
      </c>
      <c r="AD35" s="48">
        <f t="shared" si="16"/>
        <v>0</v>
      </c>
      <c r="AE35" s="349">
        <f t="shared" si="16"/>
        <v>0</v>
      </c>
    </row>
    <row r="36" spans="1:31" s="50" customFormat="1" ht="40.5">
      <c r="A36" s="345" t="s">
        <v>138</v>
      </c>
      <c r="B36" s="402" t="s">
        <v>214</v>
      </c>
      <c r="C36" s="149"/>
      <c r="D36" s="150"/>
      <c r="E36" s="150">
        <v>3</v>
      </c>
      <c r="F36" s="79"/>
      <c r="G36" s="149"/>
      <c r="H36" s="150"/>
      <c r="I36" s="150"/>
      <c r="J36" s="79"/>
      <c r="K36" s="63"/>
      <c r="L36" s="63"/>
      <c r="M36" s="257"/>
      <c r="N36" s="257">
        <v>100</v>
      </c>
      <c r="O36" s="351">
        <f>SUM(P36:R36)</f>
        <v>21</v>
      </c>
      <c r="P36" s="325">
        <f>SUM(T36+W36+Z36+AC36)</f>
        <v>14</v>
      </c>
      <c r="Q36" s="325">
        <f>SUM(V36+Y36+AB36+AE36)</f>
        <v>0</v>
      </c>
      <c r="R36" s="325">
        <f>SUM(U36+X36+AA36+AD36)</f>
        <v>7</v>
      </c>
      <c r="S36" s="363">
        <f>N36-O36</f>
        <v>79</v>
      </c>
      <c r="T36" s="320"/>
      <c r="U36" s="321"/>
      <c r="V36" s="321"/>
      <c r="W36" s="322"/>
      <c r="X36" s="321"/>
      <c r="Y36" s="323"/>
      <c r="Z36" s="317">
        <v>14</v>
      </c>
      <c r="AA36" s="318">
        <v>7</v>
      </c>
      <c r="AB36" s="318"/>
      <c r="AC36" s="318"/>
      <c r="AD36" s="318"/>
      <c r="AE36" s="319"/>
    </row>
    <row r="37" spans="1:31" s="50" customFormat="1" ht="13.5">
      <c r="A37" s="373" t="s">
        <v>139</v>
      </c>
      <c r="B37" s="426" t="s">
        <v>219</v>
      </c>
      <c r="C37" s="179"/>
      <c r="D37" s="180"/>
      <c r="E37" s="180"/>
      <c r="F37" s="192"/>
      <c r="G37" s="179"/>
      <c r="H37" s="180"/>
      <c r="I37" s="180">
        <v>3</v>
      </c>
      <c r="J37" s="192"/>
      <c r="K37" s="193"/>
      <c r="L37" s="193"/>
      <c r="M37" s="265"/>
      <c r="N37" s="265">
        <v>100</v>
      </c>
      <c r="O37" s="351">
        <f>SUM(P37:R37)</f>
        <v>21</v>
      </c>
      <c r="P37" s="325">
        <f>SUM(T37+W37+Z37+AC37)</f>
        <v>14</v>
      </c>
      <c r="Q37" s="325">
        <f>SUM(V37+Y37+AB37+AE37)</f>
        <v>0</v>
      </c>
      <c r="R37" s="325">
        <f>SUM(U37+X37+AA37+AD37)</f>
        <v>7</v>
      </c>
      <c r="S37" s="363">
        <f>N37-O37</f>
        <v>79</v>
      </c>
      <c r="T37" s="57"/>
      <c r="U37" s="195"/>
      <c r="V37" s="195"/>
      <c r="W37" s="196"/>
      <c r="X37" s="195"/>
      <c r="Y37" s="197"/>
      <c r="Z37" s="210">
        <v>14</v>
      </c>
      <c r="AA37" s="232">
        <v>7</v>
      </c>
      <c r="AB37" s="232"/>
      <c r="AC37" s="232"/>
      <c r="AD37" s="232"/>
      <c r="AE37" s="233"/>
    </row>
    <row r="38" spans="1:31" s="50" customFormat="1" ht="27.75" thickBot="1">
      <c r="A38" s="374" t="s">
        <v>142</v>
      </c>
      <c r="B38" s="415" t="s">
        <v>196</v>
      </c>
      <c r="C38" s="151"/>
      <c r="D38" s="87"/>
      <c r="E38" s="87"/>
      <c r="F38" s="89"/>
      <c r="G38" s="151"/>
      <c r="H38" s="87"/>
      <c r="I38" s="87">
        <v>3</v>
      </c>
      <c r="J38" s="89"/>
      <c r="K38" s="90"/>
      <c r="L38" s="90"/>
      <c r="M38" s="259"/>
      <c r="N38" s="259">
        <v>100</v>
      </c>
      <c r="O38" s="355">
        <f>SUM(P38:R38)</f>
        <v>21</v>
      </c>
      <c r="P38" s="239">
        <f>SUM(T38+W38+Z38+AC38)</f>
        <v>14</v>
      </c>
      <c r="Q38" s="239">
        <f>SUM(V38+Y38+AB38+AE38)</f>
        <v>0</v>
      </c>
      <c r="R38" s="239">
        <f>SUM(U38+X38+AA38+AD38)</f>
        <v>7</v>
      </c>
      <c r="S38" s="367">
        <f>N38-O38</f>
        <v>79</v>
      </c>
      <c r="T38" s="73"/>
      <c r="U38" s="74"/>
      <c r="V38" s="74"/>
      <c r="W38" s="198"/>
      <c r="X38" s="74"/>
      <c r="Y38" s="199"/>
      <c r="Z38" s="211">
        <v>14</v>
      </c>
      <c r="AA38" s="214">
        <v>7</v>
      </c>
      <c r="AB38" s="214"/>
      <c r="AC38" s="214"/>
      <c r="AD38" s="214"/>
      <c r="AE38" s="215"/>
    </row>
    <row r="39" spans="1:31" s="50" customFormat="1" ht="13.5">
      <c r="A39" s="346" t="s">
        <v>186</v>
      </c>
      <c r="B39" s="426" t="s">
        <v>197</v>
      </c>
      <c r="C39" s="61"/>
      <c r="D39" s="62"/>
      <c r="E39" s="62"/>
      <c r="F39" s="192"/>
      <c r="G39" s="179"/>
      <c r="H39" s="180"/>
      <c r="I39" s="180"/>
      <c r="J39" s="192"/>
      <c r="K39" s="428"/>
      <c r="L39" s="428"/>
      <c r="M39" s="429"/>
      <c r="N39" s="429"/>
      <c r="O39" s="351"/>
      <c r="P39" s="325"/>
      <c r="Q39" s="325"/>
      <c r="R39" s="325"/>
      <c r="S39" s="363"/>
      <c r="T39" s="320"/>
      <c r="U39" s="321"/>
      <c r="V39" s="195"/>
      <c r="W39" s="195"/>
      <c r="X39" s="195"/>
      <c r="Y39" s="194"/>
      <c r="Z39" s="210"/>
      <c r="AA39" s="232"/>
      <c r="AB39" s="232"/>
      <c r="AC39" s="232"/>
      <c r="AD39" s="232"/>
      <c r="AE39" s="233"/>
    </row>
    <row r="40" spans="1:31" s="50" customFormat="1" ht="33.75" customHeight="1">
      <c r="A40" s="373" t="s">
        <v>187</v>
      </c>
      <c r="B40" s="414" t="s">
        <v>216</v>
      </c>
      <c r="C40" s="179"/>
      <c r="D40" s="180"/>
      <c r="E40" s="180"/>
      <c r="F40" s="192"/>
      <c r="G40" s="179"/>
      <c r="H40" s="180"/>
      <c r="I40" s="180"/>
      <c r="J40" s="192"/>
      <c r="K40" s="193"/>
      <c r="L40" s="193"/>
      <c r="M40" s="265"/>
      <c r="N40" s="265"/>
      <c r="O40" s="352"/>
      <c r="P40" s="237"/>
      <c r="Q40" s="237"/>
      <c r="R40" s="237"/>
      <c r="S40" s="364"/>
      <c r="T40" s="57"/>
      <c r="U40" s="195"/>
      <c r="V40" s="195"/>
      <c r="W40" s="195"/>
      <c r="X40" s="195"/>
      <c r="Y40" s="194"/>
      <c r="Z40" s="210"/>
      <c r="AA40" s="232"/>
      <c r="AB40" s="232"/>
      <c r="AC40" s="232"/>
      <c r="AD40" s="232"/>
      <c r="AE40" s="233"/>
    </row>
    <row r="41" spans="1:31" s="50" customFormat="1" ht="27.75" thickBot="1">
      <c r="A41" s="373" t="s">
        <v>188</v>
      </c>
      <c r="B41" s="426" t="s">
        <v>217</v>
      </c>
      <c r="C41" s="151"/>
      <c r="D41" s="87"/>
      <c r="E41" s="87"/>
      <c r="F41" s="89"/>
      <c r="G41" s="151"/>
      <c r="H41" s="87"/>
      <c r="I41" s="87"/>
      <c r="J41" s="89"/>
      <c r="K41" s="90"/>
      <c r="L41" s="90"/>
      <c r="M41" s="259"/>
      <c r="N41" s="259"/>
      <c r="O41" s="355"/>
      <c r="P41" s="239"/>
      <c r="Q41" s="239"/>
      <c r="R41" s="239"/>
      <c r="S41" s="367"/>
      <c r="T41" s="73"/>
      <c r="U41" s="74"/>
      <c r="V41" s="74"/>
      <c r="W41" s="74"/>
      <c r="X41" s="74"/>
      <c r="Y41" s="75"/>
      <c r="Z41" s="211"/>
      <c r="AA41" s="214"/>
      <c r="AB41" s="214"/>
      <c r="AC41" s="214"/>
      <c r="AD41" s="214"/>
      <c r="AE41" s="215"/>
    </row>
    <row r="42" spans="1:31" s="191" customFormat="1" ht="30.75" customHeight="1" thickBot="1">
      <c r="A42" s="266" t="s">
        <v>170</v>
      </c>
      <c r="B42" s="267"/>
      <c r="C42" s="246"/>
      <c r="D42" s="246"/>
      <c r="E42" s="246"/>
      <c r="F42" s="247"/>
      <c r="G42" s="247"/>
      <c r="H42" s="247"/>
      <c r="I42" s="247"/>
      <c r="J42" s="247"/>
      <c r="K42" s="247"/>
      <c r="L42" s="248"/>
      <c r="M42" s="249">
        <v>2034</v>
      </c>
      <c r="N42" s="350">
        <f>SUM(N43:N46)</f>
        <v>2034</v>
      </c>
      <c r="O42" s="249"/>
      <c r="P42" s="251"/>
      <c r="Q42" s="251"/>
      <c r="R42" s="251"/>
      <c r="S42" s="368"/>
      <c r="T42" s="250"/>
      <c r="U42" s="253"/>
      <c r="V42" s="253"/>
      <c r="W42" s="253"/>
      <c r="X42" s="253"/>
      <c r="Y42" s="252"/>
      <c r="Z42" s="254"/>
      <c r="AA42" s="216"/>
      <c r="AB42" s="216"/>
      <c r="AC42" s="216"/>
      <c r="AD42" s="216"/>
      <c r="AE42" s="217"/>
    </row>
    <row r="43" spans="1:31" s="191" customFormat="1" ht="33.75" customHeight="1">
      <c r="A43" s="383" t="s">
        <v>171</v>
      </c>
      <c r="B43" s="402" t="s">
        <v>147</v>
      </c>
      <c r="C43" s="268"/>
      <c r="D43" s="269"/>
      <c r="E43" s="269"/>
      <c r="F43" s="270"/>
      <c r="G43" s="277"/>
      <c r="H43" s="278"/>
      <c r="I43" s="278"/>
      <c r="J43" s="270"/>
      <c r="K43" s="283"/>
      <c r="L43" s="286"/>
      <c r="M43" s="289"/>
      <c r="N43" s="289">
        <v>738</v>
      </c>
      <c r="O43" s="343"/>
      <c r="P43" s="292"/>
      <c r="Q43" s="292"/>
      <c r="R43" s="292"/>
      <c r="S43" s="344"/>
      <c r="T43" s="542" t="s">
        <v>149</v>
      </c>
      <c r="U43" s="543"/>
      <c r="V43" s="544"/>
      <c r="W43" s="545" t="s">
        <v>149</v>
      </c>
      <c r="X43" s="543"/>
      <c r="Y43" s="546"/>
      <c r="Z43" s="547" t="s">
        <v>149</v>
      </c>
      <c r="AA43" s="548"/>
      <c r="AB43" s="549"/>
      <c r="AC43" s="550"/>
      <c r="AD43" s="548"/>
      <c r="AE43" s="551"/>
    </row>
    <row r="44" spans="1:31" s="191" customFormat="1" ht="54" customHeight="1">
      <c r="A44" s="384" t="s">
        <v>172</v>
      </c>
      <c r="B44" s="414" t="s">
        <v>88</v>
      </c>
      <c r="C44" s="271"/>
      <c r="D44" s="272"/>
      <c r="E44" s="272"/>
      <c r="F44" s="273"/>
      <c r="G44" s="279"/>
      <c r="H44" s="280"/>
      <c r="I44" s="280"/>
      <c r="J44" s="273"/>
      <c r="K44" s="284"/>
      <c r="L44" s="287"/>
      <c r="M44" s="290"/>
      <c r="N44" s="290">
        <v>432</v>
      </c>
      <c r="O44" s="341"/>
      <c r="P44" s="293"/>
      <c r="Q44" s="293"/>
      <c r="R44" s="293"/>
      <c r="S44" s="342"/>
      <c r="T44" s="532"/>
      <c r="U44" s="533"/>
      <c r="V44" s="534"/>
      <c r="W44" s="535" t="s">
        <v>149</v>
      </c>
      <c r="X44" s="533"/>
      <c r="Y44" s="536"/>
      <c r="Z44" s="537"/>
      <c r="AA44" s="538"/>
      <c r="AB44" s="539"/>
      <c r="AC44" s="540"/>
      <c r="AD44" s="538"/>
      <c r="AE44" s="541"/>
    </row>
    <row r="45" spans="1:31" s="191" customFormat="1" ht="33.75" customHeight="1">
      <c r="A45" s="385" t="s">
        <v>173</v>
      </c>
      <c r="B45" s="414" t="s">
        <v>89</v>
      </c>
      <c r="C45" s="271"/>
      <c r="D45" s="272"/>
      <c r="E45" s="272"/>
      <c r="F45" s="273"/>
      <c r="G45" s="279"/>
      <c r="H45" s="280"/>
      <c r="I45" s="280"/>
      <c r="J45" s="273"/>
      <c r="K45" s="284"/>
      <c r="L45" s="287"/>
      <c r="M45" s="290"/>
      <c r="N45" s="290">
        <v>324</v>
      </c>
      <c r="O45" s="341"/>
      <c r="P45" s="293"/>
      <c r="Q45" s="293"/>
      <c r="R45" s="293"/>
      <c r="S45" s="342"/>
      <c r="T45" s="569"/>
      <c r="U45" s="570"/>
      <c r="V45" s="571"/>
      <c r="W45" s="572"/>
      <c r="X45" s="570"/>
      <c r="Y45" s="573"/>
      <c r="Z45" s="574"/>
      <c r="AA45" s="553"/>
      <c r="AB45" s="575"/>
      <c r="AC45" s="552" t="s">
        <v>149</v>
      </c>
      <c r="AD45" s="553"/>
      <c r="AE45" s="554"/>
    </row>
    <row r="46" spans="1:31" s="191" customFormat="1" ht="33.75" customHeight="1" thickBot="1">
      <c r="A46" s="385" t="s">
        <v>174</v>
      </c>
      <c r="B46" s="426" t="s">
        <v>148</v>
      </c>
      <c r="C46" s="274"/>
      <c r="D46" s="275"/>
      <c r="E46" s="275"/>
      <c r="F46" s="276"/>
      <c r="G46" s="281"/>
      <c r="H46" s="282"/>
      <c r="I46" s="282"/>
      <c r="J46" s="276"/>
      <c r="K46" s="285"/>
      <c r="L46" s="288"/>
      <c r="M46" s="291"/>
      <c r="N46" s="291">
        <v>540</v>
      </c>
      <c r="O46" s="339"/>
      <c r="P46" s="294"/>
      <c r="Q46" s="294"/>
      <c r="R46" s="294"/>
      <c r="S46" s="340"/>
      <c r="T46" s="555"/>
      <c r="U46" s="556"/>
      <c r="V46" s="557"/>
      <c r="W46" s="558"/>
      <c r="X46" s="556"/>
      <c r="Y46" s="559"/>
      <c r="Z46" s="560"/>
      <c r="AA46" s="561"/>
      <c r="AB46" s="562"/>
      <c r="AC46" s="563" t="s">
        <v>149</v>
      </c>
      <c r="AD46" s="564"/>
      <c r="AE46" s="565"/>
    </row>
    <row r="47" spans="1:31" s="93" customFormat="1" ht="30.75" customHeight="1" thickBot="1">
      <c r="A47" s="91"/>
      <c r="B47" s="100" t="s">
        <v>122</v>
      </c>
      <c r="C47" s="97"/>
      <c r="D47" s="97"/>
      <c r="E47" s="97"/>
      <c r="F47" s="97"/>
      <c r="G47" s="97"/>
      <c r="H47" s="97"/>
      <c r="I47" s="97"/>
      <c r="J47" s="97"/>
      <c r="K47" s="97"/>
      <c r="L47" s="120"/>
      <c r="M47" s="91">
        <v>4068</v>
      </c>
      <c r="N47" s="98">
        <f aca="true" t="shared" si="17" ref="N47:AE47">N28+N5+N42</f>
        <v>4068</v>
      </c>
      <c r="O47" s="98">
        <f t="shared" si="17"/>
        <v>602</v>
      </c>
      <c r="P47" s="92">
        <f t="shared" si="17"/>
        <v>313</v>
      </c>
      <c r="Q47" s="92">
        <f t="shared" si="17"/>
        <v>73</v>
      </c>
      <c r="R47" s="92">
        <f t="shared" si="17"/>
        <v>216</v>
      </c>
      <c r="S47" s="386">
        <f t="shared" si="17"/>
        <v>1432</v>
      </c>
      <c r="T47" s="98">
        <f t="shared" si="17"/>
        <v>112</v>
      </c>
      <c r="U47" s="92">
        <f t="shared" si="17"/>
        <v>56</v>
      </c>
      <c r="V47" s="386">
        <f t="shared" si="17"/>
        <v>28</v>
      </c>
      <c r="W47" s="98">
        <f t="shared" si="17"/>
        <v>75</v>
      </c>
      <c r="X47" s="92">
        <f t="shared" si="17"/>
        <v>90</v>
      </c>
      <c r="Y47" s="386">
        <f t="shared" si="17"/>
        <v>45</v>
      </c>
      <c r="Z47" s="98">
        <f t="shared" si="17"/>
        <v>126</v>
      </c>
      <c r="AA47" s="92">
        <f t="shared" si="17"/>
        <v>70</v>
      </c>
      <c r="AB47" s="386">
        <f t="shared" si="17"/>
        <v>0</v>
      </c>
      <c r="AC47" s="98">
        <f t="shared" si="17"/>
        <v>0</v>
      </c>
      <c r="AD47" s="92">
        <f t="shared" si="17"/>
        <v>0</v>
      </c>
      <c r="AE47" s="369">
        <f t="shared" si="17"/>
        <v>0</v>
      </c>
    </row>
    <row r="48" spans="1:31" s="93" customFormat="1" ht="30.75" customHeight="1" thickBot="1">
      <c r="A48" s="99"/>
      <c r="B48" s="100" t="s">
        <v>123</v>
      </c>
      <c r="C48" s="96"/>
      <c r="D48" s="96"/>
      <c r="E48" s="96"/>
      <c r="F48" s="101"/>
      <c r="G48" s="101"/>
      <c r="H48" s="101"/>
      <c r="I48" s="101"/>
      <c r="J48" s="101"/>
      <c r="K48" s="102"/>
      <c r="L48" s="102"/>
      <c r="M48" s="177">
        <f>N47-M47</f>
        <v>0</v>
      </c>
      <c r="N48" s="103"/>
      <c r="O48" s="103"/>
      <c r="P48" s="103"/>
      <c r="Q48" s="103"/>
      <c r="R48" s="103"/>
      <c r="S48" s="104"/>
      <c r="T48" s="313"/>
      <c r="U48" s="314">
        <f>(T47+U47+V47)/U3</f>
        <v>14</v>
      </c>
      <c r="V48" s="315"/>
      <c r="W48" s="314"/>
      <c r="X48" s="314">
        <f>(W47+X47+Y47)/X3</f>
        <v>14</v>
      </c>
      <c r="Y48" s="316"/>
      <c r="Z48" s="308"/>
      <c r="AA48" s="309">
        <f>SUM(Z47:AB47)/AA3</f>
        <v>14</v>
      </c>
      <c r="AB48" s="310"/>
      <c r="AC48" s="311"/>
      <c r="AD48" s="309"/>
      <c r="AE48" s="312"/>
    </row>
    <row r="49" spans="1:31" s="95" customFormat="1" ht="28.5" customHeight="1">
      <c r="A49" s="105"/>
      <c r="B49" s="106" t="s">
        <v>124</v>
      </c>
      <c r="C49" s="107"/>
      <c r="D49" s="107"/>
      <c r="E49" s="107"/>
      <c r="F49" s="108"/>
      <c r="G49" s="108"/>
      <c r="H49" s="108"/>
      <c r="I49" s="108"/>
      <c r="J49" s="109"/>
      <c r="K49" s="108"/>
      <c r="L49" s="108"/>
      <c r="M49" s="110"/>
      <c r="N49" s="108"/>
      <c r="O49" s="108"/>
      <c r="P49" s="108"/>
      <c r="Q49" s="108"/>
      <c r="R49" s="108"/>
      <c r="S49" s="109">
        <f>SUM(T49:AE49)</f>
        <v>12</v>
      </c>
      <c r="T49" s="200"/>
      <c r="U49" s="200">
        <f>COUNTIF(C7:F38,1)</f>
        <v>3</v>
      </c>
      <c r="V49" s="200"/>
      <c r="W49" s="200"/>
      <c r="X49" s="200">
        <f>COUNTIF(C7:F38,2)</f>
        <v>4</v>
      </c>
      <c r="Y49" s="200"/>
      <c r="Z49" s="218"/>
      <c r="AA49" s="219">
        <f>COUNTIF(C7:F38,3)</f>
        <v>5</v>
      </c>
      <c r="AB49" s="220"/>
      <c r="AC49" s="220"/>
      <c r="AD49" s="219">
        <f>COUNTIF(C7:F38,4)</f>
        <v>0</v>
      </c>
      <c r="AE49" s="220"/>
    </row>
    <row r="50" spans="1:31" s="95" customFormat="1" ht="27" customHeight="1">
      <c r="A50" s="105"/>
      <c r="B50" s="566" t="s">
        <v>227</v>
      </c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8"/>
      <c r="T50" s="332"/>
      <c r="U50" s="332"/>
      <c r="V50" s="332"/>
      <c r="W50" s="332"/>
      <c r="X50" s="332"/>
      <c r="Y50" s="332"/>
      <c r="Z50" s="333"/>
      <c r="AA50" s="334"/>
      <c r="AB50" s="335"/>
      <c r="AC50" s="335"/>
      <c r="AD50" s="334"/>
      <c r="AE50" s="335"/>
    </row>
    <row r="51" spans="1:31" s="95" customFormat="1" ht="28.5" customHeight="1">
      <c r="A51" s="105"/>
      <c r="B51" s="106" t="s">
        <v>125</v>
      </c>
      <c r="C51" s="107"/>
      <c r="D51" s="107"/>
      <c r="E51" s="107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>
        <f>SUM(T51:AE51)</f>
        <v>10</v>
      </c>
      <c r="T51" s="111"/>
      <c r="U51" s="111">
        <f>COUNTIF(G7:J38,1)</f>
        <v>4</v>
      </c>
      <c r="V51" s="111"/>
      <c r="W51" s="111"/>
      <c r="X51" s="111">
        <f>COUNTIF(G7:J38,2)</f>
        <v>3</v>
      </c>
      <c r="Y51" s="111"/>
      <c r="Z51" s="221"/>
      <c r="AA51" s="222">
        <f>COUNTIF(G7:J38,3)</f>
        <v>3</v>
      </c>
      <c r="AB51" s="223"/>
      <c r="AC51" s="223"/>
      <c r="AD51" s="222">
        <f>COUNTIF(G7:J38,4)</f>
        <v>0</v>
      </c>
      <c r="AE51" s="223"/>
    </row>
    <row r="52" spans="1:31" s="95" customFormat="1" ht="25.5" customHeight="1">
      <c r="A52" s="105"/>
      <c r="B52" s="106" t="s">
        <v>126</v>
      </c>
      <c r="C52" s="107"/>
      <c r="D52" s="107"/>
      <c r="E52" s="107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>
        <f>SUM(T52:AE52)</f>
        <v>0</v>
      </c>
      <c r="T52" s="111"/>
      <c r="U52" s="111">
        <f>COUNTIF(K7:K38,1)</f>
        <v>0</v>
      </c>
      <c r="V52" s="111"/>
      <c r="W52" s="111"/>
      <c r="X52" s="111">
        <f>COUNTIF(K7:K38,2)</f>
        <v>0</v>
      </c>
      <c r="Y52" s="111"/>
      <c r="Z52" s="221"/>
      <c r="AA52" s="222">
        <f>COUNTIF(K7:K38,3)</f>
        <v>0</v>
      </c>
      <c r="AB52" s="223"/>
      <c r="AC52" s="223"/>
      <c r="AD52" s="222">
        <f>COUNTIF(K7:K38,4)</f>
        <v>0</v>
      </c>
      <c r="AE52" s="223"/>
    </row>
    <row r="53" spans="1:31" s="95" customFormat="1" ht="27.75" customHeight="1">
      <c r="A53" s="105"/>
      <c r="B53" s="106" t="s">
        <v>127</v>
      </c>
      <c r="C53" s="107"/>
      <c r="D53" s="107"/>
      <c r="E53" s="107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>
        <f>SUM(T53:AE53)</f>
        <v>3</v>
      </c>
      <c r="T53" s="111"/>
      <c r="U53" s="111">
        <f>COUNTIF(L7:L38,1)</f>
        <v>1</v>
      </c>
      <c r="V53" s="111"/>
      <c r="W53" s="111"/>
      <c r="X53" s="111">
        <f>COUNTIF(L7:L38,2)</f>
        <v>1</v>
      </c>
      <c r="Y53" s="111"/>
      <c r="Z53" s="221"/>
      <c r="AA53" s="222">
        <f>COUNTIF(L7:L38,3)</f>
        <v>1</v>
      </c>
      <c r="AB53" s="223"/>
      <c r="AC53" s="223"/>
      <c r="AD53" s="222">
        <f>COUNTIF(L7:L38,4)</f>
        <v>0</v>
      </c>
      <c r="AE53" s="223"/>
    </row>
    <row r="54" spans="1:31" s="94" customFormat="1" ht="21" customHeight="1">
      <c r="A54" s="112"/>
      <c r="M54" s="95"/>
      <c r="N54" s="105"/>
      <c r="O54" s="105"/>
      <c r="P54" s="105"/>
      <c r="Q54" s="105"/>
      <c r="R54" s="105"/>
      <c r="S54" s="105"/>
      <c r="T54" s="112"/>
      <c r="U54" s="112"/>
      <c r="V54" s="112"/>
      <c r="W54" s="112"/>
      <c r="X54" s="112"/>
      <c r="Y54" s="112"/>
      <c r="Z54" s="224"/>
      <c r="AA54" s="225"/>
      <c r="AB54" s="225"/>
      <c r="AC54" s="225"/>
      <c r="AD54" s="225"/>
      <c r="AE54" s="225"/>
    </row>
    <row r="55" spans="1:31" s="94" customFormat="1" ht="13.5">
      <c r="A55" s="112"/>
      <c r="M55" s="95"/>
      <c r="N55" s="105"/>
      <c r="O55" s="105"/>
      <c r="P55" s="105"/>
      <c r="Q55" s="105"/>
      <c r="R55" s="105"/>
      <c r="S55" s="105"/>
      <c r="T55" s="112"/>
      <c r="U55" s="112"/>
      <c r="V55" s="112"/>
      <c r="W55" s="112"/>
      <c r="X55" s="112"/>
      <c r="Y55" s="112"/>
      <c r="Z55" s="224"/>
      <c r="AA55" s="225"/>
      <c r="AB55" s="225"/>
      <c r="AC55" s="225"/>
      <c r="AD55" s="225"/>
      <c r="AE55" s="225"/>
    </row>
    <row r="56" spans="1:31" s="94" customFormat="1" ht="13.5">
      <c r="A56" s="112"/>
      <c r="M56" s="95"/>
      <c r="N56" s="105"/>
      <c r="O56" s="105"/>
      <c r="P56" s="105"/>
      <c r="Q56" s="105"/>
      <c r="R56" s="105"/>
      <c r="S56" s="105"/>
      <c r="T56" s="112"/>
      <c r="U56" s="112"/>
      <c r="V56" s="112"/>
      <c r="W56" s="112"/>
      <c r="X56" s="112"/>
      <c r="Y56" s="112"/>
      <c r="Z56" s="224"/>
      <c r="AA56" s="225"/>
      <c r="AB56" s="225"/>
      <c r="AC56" s="225"/>
      <c r="AD56" s="225"/>
      <c r="AE56" s="225"/>
    </row>
    <row r="57" spans="1:31" s="94" customFormat="1" ht="13.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05"/>
      <c r="N57" s="105"/>
      <c r="O57" s="105"/>
      <c r="P57" s="105"/>
      <c r="Q57" s="105"/>
      <c r="R57" s="105"/>
      <c r="S57" s="105"/>
      <c r="T57" s="112"/>
      <c r="U57" s="112"/>
      <c r="V57" s="112"/>
      <c r="W57" s="112"/>
      <c r="X57" s="112"/>
      <c r="Y57" s="112"/>
      <c r="Z57" s="224"/>
      <c r="AA57" s="225"/>
      <c r="AB57" s="225"/>
      <c r="AC57" s="225"/>
      <c r="AD57" s="225"/>
      <c r="AE57" s="225"/>
    </row>
    <row r="58" spans="1:31" s="94" customFormat="1" ht="13.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05"/>
      <c r="N58" s="105"/>
      <c r="O58" s="105"/>
      <c r="P58" s="105"/>
      <c r="Q58" s="105"/>
      <c r="R58" s="105"/>
      <c r="S58" s="105"/>
      <c r="T58" s="112"/>
      <c r="U58" s="112"/>
      <c r="V58" s="112"/>
      <c r="W58" s="112"/>
      <c r="X58" s="112"/>
      <c r="Y58" s="112"/>
      <c r="Z58" s="224"/>
      <c r="AA58" s="225"/>
      <c r="AB58" s="225"/>
      <c r="AC58" s="225"/>
      <c r="AD58" s="225"/>
      <c r="AE58" s="225"/>
    </row>
    <row r="59" spans="1:31" s="94" customFormat="1" ht="13.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05"/>
      <c r="N59" s="105"/>
      <c r="O59" s="105"/>
      <c r="P59" s="105"/>
      <c r="Q59" s="105"/>
      <c r="R59" s="105"/>
      <c r="S59" s="105"/>
      <c r="T59" s="112"/>
      <c r="U59" s="112"/>
      <c r="V59" s="112"/>
      <c r="W59" s="112"/>
      <c r="X59" s="112"/>
      <c r="Y59" s="112"/>
      <c r="Z59" s="224"/>
      <c r="AA59" s="225"/>
      <c r="AB59" s="225"/>
      <c r="AC59" s="225"/>
      <c r="AD59" s="225"/>
      <c r="AE59" s="225"/>
    </row>
    <row r="60" spans="1:31" s="94" customFormat="1" ht="13.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05"/>
      <c r="N60" s="105"/>
      <c r="O60" s="105"/>
      <c r="P60" s="105"/>
      <c r="Q60" s="105"/>
      <c r="R60" s="105"/>
      <c r="S60" s="105"/>
      <c r="T60" s="112"/>
      <c r="U60" s="112"/>
      <c r="V60" s="112"/>
      <c r="W60" s="112"/>
      <c r="X60" s="112"/>
      <c r="Y60" s="112"/>
      <c r="Z60" s="224"/>
      <c r="AA60" s="225"/>
      <c r="AB60" s="225"/>
      <c r="AC60" s="225"/>
      <c r="AD60" s="225"/>
      <c r="AE60" s="225"/>
    </row>
    <row r="61" spans="1:31" s="94" customFormat="1" ht="13.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05"/>
      <c r="N61" s="105"/>
      <c r="O61" s="105"/>
      <c r="P61" s="105"/>
      <c r="Q61" s="105"/>
      <c r="R61" s="105"/>
      <c r="S61" s="105"/>
      <c r="T61" s="112"/>
      <c r="U61" s="112"/>
      <c r="V61" s="112"/>
      <c r="W61" s="112"/>
      <c r="X61" s="112"/>
      <c r="Y61" s="112"/>
      <c r="Z61" s="224"/>
      <c r="AA61" s="225"/>
      <c r="AB61" s="225"/>
      <c r="AC61" s="225"/>
      <c r="AD61" s="225"/>
      <c r="AE61" s="225"/>
    </row>
    <row r="62" spans="1:31" s="94" customFormat="1" ht="13.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05"/>
      <c r="N62" s="105"/>
      <c r="O62" s="105"/>
      <c r="P62" s="105"/>
      <c r="Q62" s="105"/>
      <c r="R62" s="105"/>
      <c r="S62" s="105"/>
      <c r="T62" s="112"/>
      <c r="U62" s="112"/>
      <c r="V62" s="112"/>
      <c r="W62" s="112"/>
      <c r="X62" s="112"/>
      <c r="Y62" s="112"/>
      <c r="Z62" s="224"/>
      <c r="AA62" s="225"/>
      <c r="AB62" s="225"/>
      <c r="AC62" s="225"/>
      <c r="AD62" s="225"/>
      <c r="AE62" s="225"/>
    </row>
    <row r="63" spans="1:31" s="94" customFormat="1" ht="13.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05"/>
      <c r="N63" s="105"/>
      <c r="O63" s="105"/>
      <c r="P63" s="105"/>
      <c r="Q63" s="105"/>
      <c r="R63" s="105"/>
      <c r="S63" s="105"/>
      <c r="T63" s="112"/>
      <c r="U63" s="112"/>
      <c r="V63" s="112"/>
      <c r="W63" s="112"/>
      <c r="X63" s="112"/>
      <c r="Y63" s="112"/>
      <c r="Z63" s="224"/>
      <c r="AA63" s="225"/>
      <c r="AB63" s="225"/>
      <c r="AC63" s="225"/>
      <c r="AD63" s="225"/>
      <c r="AE63" s="225"/>
    </row>
    <row r="64" spans="1:31" s="94" customFormat="1" ht="13.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05"/>
      <c r="N64" s="105"/>
      <c r="O64" s="105"/>
      <c r="P64" s="105"/>
      <c r="Q64" s="105"/>
      <c r="R64" s="105"/>
      <c r="S64" s="105"/>
      <c r="T64" s="112"/>
      <c r="U64" s="112"/>
      <c r="V64" s="112"/>
      <c r="W64" s="112"/>
      <c r="X64" s="112"/>
      <c r="Y64" s="112"/>
      <c r="Z64" s="224"/>
      <c r="AA64" s="225"/>
      <c r="AB64" s="225"/>
      <c r="AC64" s="225"/>
      <c r="AD64" s="225"/>
      <c r="AE64" s="225"/>
    </row>
    <row r="65" spans="1:31" s="94" customFormat="1" ht="13.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05"/>
      <c r="N65" s="105"/>
      <c r="O65" s="105"/>
      <c r="P65" s="105"/>
      <c r="Q65" s="105"/>
      <c r="R65" s="105"/>
      <c r="S65" s="105"/>
      <c r="T65" s="112"/>
      <c r="U65" s="112"/>
      <c r="V65" s="112"/>
      <c r="W65" s="112"/>
      <c r="X65" s="112"/>
      <c r="Y65" s="112"/>
      <c r="Z65" s="224"/>
      <c r="AA65" s="225"/>
      <c r="AB65" s="225"/>
      <c r="AC65" s="225"/>
      <c r="AD65" s="225"/>
      <c r="AE65" s="225"/>
    </row>
    <row r="66" spans="1:31" s="94" customFormat="1" ht="13.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05"/>
      <c r="N66" s="105"/>
      <c r="O66" s="105"/>
      <c r="P66" s="105"/>
      <c r="Q66" s="105"/>
      <c r="R66" s="105"/>
      <c r="S66" s="105"/>
      <c r="T66" s="112"/>
      <c r="U66" s="112"/>
      <c r="V66" s="112"/>
      <c r="W66" s="112"/>
      <c r="X66" s="112"/>
      <c r="Y66" s="112"/>
      <c r="Z66" s="224"/>
      <c r="AA66" s="225"/>
      <c r="AB66" s="225"/>
      <c r="AC66" s="225"/>
      <c r="AD66" s="225"/>
      <c r="AE66" s="225"/>
    </row>
    <row r="67" spans="1:31" s="94" customFormat="1" ht="13.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05"/>
      <c r="N67" s="105"/>
      <c r="O67" s="105"/>
      <c r="P67" s="105"/>
      <c r="Q67" s="105"/>
      <c r="R67" s="105"/>
      <c r="S67" s="105"/>
      <c r="T67" s="112"/>
      <c r="U67" s="112"/>
      <c r="V67" s="112"/>
      <c r="W67" s="112"/>
      <c r="X67" s="112"/>
      <c r="Y67" s="112"/>
      <c r="Z67" s="224"/>
      <c r="AA67" s="225"/>
      <c r="AB67" s="225"/>
      <c r="AC67" s="225"/>
      <c r="AD67" s="225"/>
      <c r="AE67" s="225"/>
    </row>
    <row r="68" spans="1:31" s="94" customFormat="1" ht="13.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05"/>
      <c r="N68" s="105"/>
      <c r="O68" s="105"/>
      <c r="P68" s="105"/>
      <c r="Q68" s="105"/>
      <c r="R68" s="105"/>
      <c r="S68" s="105"/>
      <c r="T68" s="112"/>
      <c r="U68" s="112"/>
      <c r="V68" s="112"/>
      <c r="W68" s="112"/>
      <c r="X68" s="112"/>
      <c r="Y68" s="112"/>
      <c r="Z68" s="224"/>
      <c r="AA68" s="225"/>
      <c r="AB68" s="225"/>
      <c r="AC68" s="225"/>
      <c r="AD68" s="225"/>
      <c r="AE68" s="225"/>
    </row>
    <row r="69" spans="1:40" s="94" customFormat="1" ht="18.75">
      <c r="A69" s="112"/>
      <c r="B69" s="481" t="s">
        <v>230</v>
      </c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6" t="s">
        <v>228</v>
      </c>
      <c r="N69" s="486"/>
      <c r="O69" s="486"/>
      <c r="P69" s="487"/>
      <c r="Q69" s="486"/>
      <c r="R69" s="486"/>
      <c r="S69" s="488"/>
      <c r="T69" s="481" t="s">
        <v>229</v>
      </c>
      <c r="V69" s="489"/>
      <c r="W69" s="485"/>
      <c r="X69" s="490"/>
      <c r="Y69" s="491"/>
      <c r="Z69" s="486"/>
      <c r="AK69" s="478"/>
      <c r="AL69" s="478"/>
      <c r="AM69"/>
      <c r="AN69" s="476"/>
    </row>
    <row r="70" spans="1:40" s="94" customFormat="1" ht="17.25" customHeight="1">
      <c r="A70" s="112"/>
      <c r="B70" s="481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6"/>
      <c r="N70" s="486"/>
      <c r="O70" s="486"/>
      <c r="P70" s="487"/>
      <c r="Q70" s="486"/>
      <c r="R70" s="486"/>
      <c r="S70" s="488"/>
      <c r="T70" s="481"/>
      <c r="V70" s="489"/>
      <c r="W70" s="485"/>
      <c r="X70" s="490"/>
      <c r="Y70" s="491"/>
      <c r="Z70" s="486"/>
      <c r="AK70" s="478"/>
      <c r="AL70" s="478"/>
      <c r="AM70"/>
      <c r="AN70" s="476"/>
    </row>
    <row r="71" spans="1:40" s="94" customFormat="1" ht="17.25" customHeight="1">
      <c r="A71" s="112"/>
      <c r="B71" s="481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6"/>
      <c r="N71" s="486"/>
      <c r="O71" s="486"/>
      <c r="P71" s="487"/>
      <c r="Q71" s="486"/>
      <c r="R71" s="486"/>
      <c r="S71" s="488"/>
      <c r="T71" s="481"/>
      <c r="V71" s="492"/>
      <c r="W71" s="485"/>
      <c r="X71" s="490"/>
      <c r="Y71" s="491"/>
      <c r="Z71" s="486"/>
      <c r="AK71" s="479"/>
      <c r="AL71" s="479"/>
      <c r="AM71"/>
      <c r="AN71" s="476"/>
    </row>
    <row r="72" spans="1:40" s="94" customFormat="1" ht="17.25" customHeight="1">
      <c r="A72" s="113"/>
      <c r="B72" s="481" t="s">
        <v>231</v>
      </c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86" t="s">
        <v>228</v>
      </c>
      <c r="N72" s="486"/>
      <c r="O72" s="486"/>
      <c r="P72" s="487"/>
      <c r="Q72" s="486"/>
      <c r="R72" s="486"/>
      <c r="S72" s="488"/>
      <c r="T72" s="481" t="s">
        <v>175</v>
      </c>
      <c r="V72" s="489"/>
      <c r="W72" s="491"/>
      <c r="X72" s="490"/>
      <c r="Y72" s="491"/>
      <c r="Z72" s="486"/>
      <c r="AK72" s="480"/>
      <c r="AL72" s="478"/>
      <c r="AM72"/>
      <c r="AN72" s="477"/>
    </row>
    <row r="73" spans="1:26" s="94" customFormat="1" ht="18.75">
      <c r="A73" s="113"/>
      <c r="B73" s="493"/>
      <c r="C73" s="66"/>
      <c r="D73" s="66"/>
      <c r="E73" s="66"/>
      <c r="F73" s="493"/>
      <c r="G73" s="493"/>
      <c r="M73" s="225"/>
      <c r="N73" s="225"/>
      <c r="O73" s="225"/>
      <c r="P73" s="225"/>
      <c r="Q73" s="225"/>
      <c r="U73" s="481"/>
      <c r="W73" s="493"/>
      <c r="Z73" s="224"/>
    </row>
    <row r="74" spans="1:31" s="94" customFormat="1" ht="16.5">
      <c r="A74" s="113"/>
      <c r="B74" s="493"/>
      <c r="C74" s="66"/>
      <c r="D74" s="66"/>
      <c r="E74" s="66"/>
      <c r="F74" s="493"/>
      <c r="G74" s="493"/>
      <c r="M74" s="66"/>
      <c r="N74" s="66"/>
      <c r="O74" s="66"/>
      <c r="P74" s="66"/>
      <c r="Q74" s="66"/>
      <c r="R74" s="66"/>
      <c r="S74" s="66"/>
      <c r="T74" s="66"/>
      <c r="U74" s="493"/>
      <c r="V74" s="493"/>
      <c r="W74" s="493"/>
      <c r="Z74" s="224"/>
      <c r="AA74" s="225"/>
      <c r="AB74" s="225"/>
      <c r="AC74" s="225"/>
      <c r="AD74" s="225"/>
      <c r="AE74" s="225"/>
    </row>
    <row r="75" spans="1:31" s="94" customFormat="1" ht="18.75">
      <c r="A75" s="113"/>
      <c r="B75" s="481" t="s">
        <v>232</v>
      </c>
      <c r="C75" s="66"/>
      <c r="D75" s="66"/>
      <c r="E75" s="66"/>
      <c r="F75" s="493"/>
      <c r="G75" s="493"/>
      <c r="M75" s="483"/>
      <c r="N75" s="483"/>
      <c r="O75" s="483"/>
      <c r="P75" s="483"/>
      <c r="Q75" s="483"/>
      <c r="R75" s="483"/>
      <c r="S75" s="66"/>
      <c r="T75" s="481" t="s">
        <v>128</v>
      </c>
      <c r="V75" s="493"/>
      <c r="W75" s="493"/>
      <c r="Z75" s="224"/>
      <c r="AA75" s="225"/>
      <c r="AB75" s="225"/>
      <c r="AC75" s="225"/>
      <c r="AD75" s="225"/>
      <c r="AE75" s="225"/>
    </row>
    <row r="76" spans="1:31" s="94" customFormat="1" ht="18.75">
      <c r="A76" s="113"/>
      <c r="B76" s="481"/>
      <c r="C76" s="66"/>
      <c r="D76" s="66"/>
      <c r="E76" s="66"/>
      <c r="F76" s="493"/>
      <c r="G76" s="493"/>
      <c r="M76" s="66"/>
      <c r="N76" s="66"/>
      <c r="O76" s="66"/>
      <c r="P76" s="66"/>
      <c r="Q76" s="66"/>
      <c r="R76" s="66"/>
      <c r="S76" s="66"/>
      <c r="T76" s="66"/>
      <c r="U76" s="493"/>
      <c r="V76" s="493"/>
      <c r="W76" s="493"/>
      <c r="Z76" s="224"/>
      <c r="AA76" s="225"/>
      <c r="AB76" s="225"/>
      <c r="AC76" s="225"/>
      <c r="AD76" s="225"/>
      <c r="AE76" s="225"/>
    </row>
    <row r="77" spans="1:31" s="55" customFormat="1" ht="18.75">
      <c r="A77" s="113"/>
      <c r="B77" s="481"/>
      <c r="C77" s="66"/>
      <c r="D77" s="66"/>
      <c r="E77" s="66"/>
      <c r="F77" s="493"/>
      <c r="G77" s="493"/>
      <c r="M77" s="66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Z77" s="224"/>
      <c r="AA77" s="226"/>
      <c r="AB77" s="226"/>
      <c r="AC77" s="226"/>
      <c r="AD77" s="226"/>
      <c r="AE77" s="226"/>
    </row>
    <row r="78" spans="1:31" s="55" customFormat="1" ht="18.75">
      <c r="A78" s="113"/>
      <c r="B78" s="482" t="s">
        <v>233</v>
      </c>
      <c r="C78" s="481"/>
      <c r="D78" s="481"/>
      <c r="E78" s="481"/>
      <c r="F78" s="481"/>
      <c r="G78" s="481"/>
      <c r="H78" s="482"/>
      <c r="I78" s="481"/>
      <c r="J78" s="481"/>
      <c r="K78" s="481"/>
      <c r="L78" s="481"/>
      <c r="M78" s="483"/>
      <c r="N78" s="483"/>
      <c r="O78" s="483"/>
      <c r="P78" s="483"/>
      <c r="Q78" s="483"/>
      <c r="R78" s="483"/>
      <c r="S78" s="482"/>
      <c r="T78" s="494" t="s">
        <v>234</v>
      </c>
      <c r="U78" s="481"/>
      <c r="V78" s="482"/>
      <c r="W78" s="481"/>
      <c r="Z78" s="224"/>
      <c r="AA78" s="226"/>
      <c r="AB78" s="226"/>
      <c r="AC78" s="226"/>
      <c r="AD78" s="226"/>
      <c r="AE78" s="226"/>
    </row>
    <row r="79" spans="1:31" s="55" customFormat="1" ht="17.25" customHeight="1">
      <c r="A79" s="113"/>
      <c r="B79" s="481"/>
      <c r="C79" s="493"/>
      <c r="D79" s="493"/>
      <c r="E79" s="493"/>
      <c r="F79" s="493"/>
      <c r="G79" s="493"/>
      <c r="M79" s="66"/>
      <c r="N79" s="66"/>
      <c r="O79" s="66"/>
      <c r="P79" s="66"/>
      <c r="Q79" s="66"/>
      <c r="R79" s="66"/>
      <c r="S79" s="66"/>
      <c r="T79" s="66"/>
      <c r="U79" s="493"/>
      <c r="V79" s="493"/>
      <c r="W79" s="493"/>
      <c r="Z79" s="224"/>
      <c r="AA79" s="226"/>
      <c r="AB79" s="226"/>
      <c r="AC79" s="226"/>
      <c r="AD79" s="226"/>
      <c r="AE79" s="226"/>
    </row>
    <row r="80" spans="1:31" s="114" customFormat="1" ht="17.25" customHeight="1">
      <c r="A80" s="112"/>
      <c r="B80" s="481"/>
      <c r="C80" s="66"/>
      <c r="D80" s="66"/>
      <c r="E80" s="66"/>
      <c r="F80" s="493"/>
      <c r="G80" s="493"/>
      <c r="M80" s="66"/>
      <c r="N80" s="66"/>
      <c r="O80" s="66"/>
      <c r="P80" s="66"/>
      <c r="Q80" s="66"/>
      <c r="R80" s="66"/>
      <c r="S80" s="66"/>
      <c r="T80" s="493"/>
      <c r="U80" s="493"/>
      <c r="V80" s="493"/>
      <c r="W80" s="493"/>
      <c r="Z80" s="224"/>
      <c r="AA80" s="227"/>
      <c r="AB80" s="227"/>
      <c r="AC80" s="227"/>
      <c r="AD80" s="227"/>
      <c r="AE80" s="227"/>
    </row>
    <row r="81" spans="1:26" ht="18.75">
      <c r="A81" s="112"/>
      <c r="B81" s="482" t="s">
        <v>235</v>
      </c>
      <c r="C81" s="482"/>
      <c r="D81" s="482"/>
      <c r="E81" s="482"/>
      <c r="F81" s="481"/>
      <c r="G81" s="481"/>
      <c r="H81" s="482"/>
      <c r="I81" s="481"/>
      <c r="J81" s="481"/>
      <c r="K81" s="481"/>
      <c r="L81" s="481"/>
      <c r="M81" s="483"/>
      <c r="N81" s="484"/>
      <c r="O81" s="484"/>
      <c r="P81" s="484"/>
      <c r="Q81" s="483"/>
      <c r="R81" s="483"/>
      <c r="S81" s="482"/>
      <c r="T81" s="481" t="s">
        <v>181</v>
      </c>
      <c r="U81" s="493"/>
      <c r="V81" s="493"/>
      <c r="W81" s="493"/>
      <c r="X81" s="80"/>
      <c r="Y81" s="80"/>
      <c r="Z81" s="224"/>
    </row>
    <row r="82" spans="1:26" ht="17.25" customHeight="1">
      <c r="A82" s="112"/>
      <c r="B82" s="481"/>
      <c r="C82" s="66"/>
      <c r="D82" s="66"/>
      <c r="E82" s="66"/>
      <c r="F82" s="493"/>
      <c r="G82" s="493"/>
      <c r="H82" s="80"/>
      <c r="I82" s="80"/>
      <c r="J82" s="80"/>
      <c r="K82" s="80"/>
      <c r="L82" s="80"/>
      <c r="T82" s="66"/>
      <c r="U82" s="493"/>
      <c r="V82" s="493"/>
      <c r="W82" s="493"/>
      <c r="X82" s="80"/>
      <c r="Y82" s="80"/>
      <c r="Z82" s="224"/>
    </row>
    <row r="83" spans="1:26" ht="17.25" customHeight="1">
      <c r="A83" s="112"/>
      <c r="B83" s="481"/>
      <c r="C83" s="495"/>
      <c r="D83" s="495"/>
      <c r="E83" s="495"/>
      <c r="F83" s="495"/>
      <c r="G83" s="493"/>
      <c r="H83" s="80"/>
      <c r="I83" s="80"/>
      <c r="J83" s="80"/>
      <c r="K83" s="80"/>
      <c r="L83" s="80"/>
      <c r="T83" s="493"/>
      <c r="U83" s="493"/>
      <c r="V83" s="493"/>
      <c r="W83" s="493"/>
      <c r="X83" s="80"/>
      <c r="Y83" s="80"/>
      <c r="Z83" s="224"/>
    </row>
    <row r="84" spans="1:26" ht="18.75">
      <c r="A84" s="112"/>
      <c r="B84" s="481" t="s">
        <v>176</v>
      </c>
      <c r="C84" s="496"/>
      <c r="D84" s="482"/>
      <c r="E84" s="496"/>
      <c r="F84" s="482"/>
      <c r="G84" s="497"/>
      <c r="H84" s="497"/>
      <c r="I84" s="497"/>
      <c r="J84" s="497"/>
      <c r="K84" s="497"/>
      <c r="L84" s="497"/>
      <c r="M84" s="497"/>
      <c r="N84" s="481"/>
      <c r="O84" s="481"/>
      <c r="P84" s="481"/>
      <c r="Q84" s="498"/>
      <c r="R84" s="498"/>
      <c r="S84" s="498"/>
      <c r="T84" s="498"/>
      <c r="U84" s="497"/>
      <c r="V84" s="499"/>
      <c r="W84" s="497"/>
      <c r="X84" s="80"/>
      <c r="Y84" s="80"/>
      <c r="Z84" s="224"/>
    </row>
    <row r="85" spans="1:26" ht="18.75">
      <c r="A85" s="112"/>
      <c r="B85" s="481" t="s">
        <v>177</v>
      </c>
      <c r="C85" s="496"/>
      <c r="D85" s="482"/>
      <c r="E85" s="496"/>
      <c r="F85" s="482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2"/>
      <c r="R85" s="482"/>
      <c r="S85" s="482"/>
      <c r="T85" s="482"/>
      <c r="U85" s="481"/>
      <c r="V85" s="499"/>
      <c r="W85" s="481"/>
      <c r="X85" s="80"/>
      <c r="Y85" s="80"/>
      <c r="Z85" s="224"/>
    </row>
    <row r="86" spans="1:26" ht="18.75">
      <c r="A86" s="112"/>
      <c r="B86" s="481" t="s">
        <v>178</v>
      </c>
      <c r="C86" s="496"/>
      <c r="D86" s="482"/>
      <c r="E86" s="496"/>
      <c r="F86" s="496"/>
      <c r="G86" s="481"/>
      <c r="H86" s="481"/>
      <c r="I86" s="481"/>
      <c r="J86" s="481"/>
      <c r="K86" s="481"/>
      <c r="L86" s="481"/>
      <c r="M86" s="483"/>
      <c r="N86" s="483"/>
      <c r="O86" s="483"/>
      <c r="P86" s="483"/>
      <c r="Q86" s="483"/>
      <c r="R86" s="483"/>
      <c r="S86" s="482"/>
      <c r="T86" s="481" t="s">
        <v>128</v>
      </c>
      <c r="U86" s="481"/>
      <c r="V86" s="499"/>
      <c r="W86" s="481"/>
      <c r="X86" s="80"/>
      <c r="Y86" s="80"/>
      <c r="Z86" s="224"/>
    </row>
    <row r="87" spans="1:26" ht="16.5" customHeight="1">
      <c r="A87" s="112"/>
      <c r="B87" s="481"/>
      <c r="C87" s="496"/>
      <c r="D87" s="496"/>
      <c r="E87" s="496"/>
      <c r="F87" s="496"/>
      <c r="G87" s="481"/>
      <c r="H87" s="499"/>
      <c r="I87" s="499"/>
      <c r="J87" s="499"/>
      <c r="K87" s="499"/>
      <c r="L87" s="499"/>
      <c r="M87" s="499"/>
      <c r="N87" s="499"/>
      <c r="O87" s="499"/>
      <c r="P87" s="499"/>
      <c r="Q87" s="482"/>
      <c r="R87" s="482"/>
      <c r="S87" s="482"/>
      <c r="T87" s="482"/>
      <c r="U87" s="481"/>
      <c r="V87" s="499"/>
      <c r="W87" s="481"/>
      <c r="X87" s="80"/>
      <c r="Y87" s="80"/>
      <c r="Z87" s="224"/>
    </row>
    <row r="88" spans="1:26" ht="16.5" customHeight="1">
      <c r="A88" s="112"/>
      <c r="B88" s="481"/>
      <c r="C88" s="496"/>
      <c r="D88" s="496"/>
      <c r="E88" s="496"/>
      <c r="F88" s="496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  <c r="V88" s="499"/>
      <c r="W88" s="499"/>
      <c r="X88" s="80"/>
      <c r="Y88" s="80"/>
      <c r="Z88" s="224"/>
    </row>
    <row r="89" spans="1:26" ht="18.75">
      <c r="A89" s="112"/>
      <c r="B89" s="481" t="s">
        <v>176</v>
      </c>
      <c r="C89" s="496"/>
      <c r="D89" s="482"/>
      <c r="E89" s="496"/>
      <c r="F89" s="496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80"/>
      <c r="Y89" s="80"/>
      <c r="Z89" s="224"/>
    </row>
    <row r="90" spans="1:26" ht="18.75">
      <c r="A90" s="112"/>
      <c r="B90" s="481" t="s">
        <v>179</v>
      </c>
      <c r="C90" s="496"/>
      <c r="D90" s="499"/>
      <c r="E90" s="496"/>
      <c r="F90" s="496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80"/>
      <c r="Y90" s="80"/>
      <c r="Z90" s="224"/>
    </row>
    <row r="91" spans="1:26" ht="18.75">
      <c r="A91" s="113"/>
      <c r="B91" s="481" t="s">
        <v>180</v>
      </c>
      <c r="C91" s="496"/>
      <c r="D91" s="499"/>
      <c r="E91" s="496"/>
      <c r="F91" s="496"/>
      <c r="G91" s="499"/>
      <c r="H91" s="499"/>
      <c r="I91" s="499"/>
      <c r="J91" s="499"/>
      <c r="K91" s="499"/>
      <c r="L91" s="499"/>
      <c r="M91" s="484"/>
      <c r="N91" s="484"/>
      <c r="O91" s="484"/>
      <c r="P91" s="484"/>
      <c r="Q91" s="484"/>
      <c r="R91" s="484"/>
      <c r="S91" s="499"/>
      <c r="T91" s="481" t="s">
        <v>181</v>
      </c>
      <c r="U91" s="499"/>
      <c r="V91" s="499"/>
      <c r="W91" s="499"/>
      <c r="X91" s="500"/>
      <c r="Y91" s="500"/>
      <c r="Z91" s="224"/>
    </row>
    <row r="92" spans="1:26" ht="16.5" customHeight="1">
      <c r="A92" s="112"/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N92" s="493"/>
      <c r="O92" s="493"/>
      <c r="P92" s="493"/>
      <c r="Q92" s="493"/>
      <c r="R92" s="493"/>
      <c r="S92" s="493"/>
      <c r="T92" s="501"/>
      <c r="U92" s="501"/>
      <c r="V92" s="501"/>
      <c r="W92" s="501"/>
      <c r="X92" s="501"/>
      <c r="Y92" s="501"/>
      <c r="Z92" s="224"/>
    </row>
    <row r="93" spans="1:26" ht="16.5" customHeight="1">
      <c r="A93" s="112"/>
      <c r="B93" s="502"/>
      <c r="C93" s="501"/>
      <c r="D93" s="501"/>
      <c r="E93" s="501"/>
      <c r="F93" s="501"/>
      <c r="G93" s="501"/>
      <c r="H93" s="501"/>
      <c r="I93" s="501"/>
      <c r="J93" s="501"/>
      <c r="K93" s="501"/>
      <c r="L93" s="501"/>
      <c r="M93" s="493"/>
      <c r="N93" s="493"/>
      <c r="O93" s="493"/>
      <c r="P93" s="493"/>
      <c r="Q93" s="493"/>
      <c r="R93" s="493"/>
      <c r="S93" s="493"/>
      <c r="T93" s="501"/>
      <c r="U93" s="501"/>
      <c r="V93" s="501"/>
      <c r="W93" s="501"/>
      <c r="X93" s="501"/>
      <c r="Y93" s="501"/>
      <c r="Z93" s="224"/>
    </row>
    <row r="94" spans="1:26" ht="13.5">
      <c r="A94" s="112"/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493"/>
      <c r="N94" s="493"/>
      <c r="O94" s="493"/>
      <c r="P94" s="493"/>
      <c r="Q94" s="493"/>
      <c r="R94" s="493"/>
      <c r="S94" s="493"/>
      <c r="T94" s="501"/>
      <c r="U94" s="501"/>
      <c r="V94" s="501"/>
      <c r="W94" s="501"/>
      <c r="X94" s="501"/>
      <c r="Y94" s="501"/>
      <c r="Z94" s="224"/>
    </row>
    <row r="95" spans="1:26" s="115" customFormat="1" ht="14.25" customHeight="1">
      <c r="A95" s="112"/>
      <c r="B95" s="501"/>
      <c r="C95" s="501"/>
      <c r="D95" s="501"/>
      <c r="E95" s="501"/>
      <c r="F95" s="501"/>
      <c r="G95" s="501"/>
      <c r="H95" s="501"/>
      <c r="I95" s="501"/>
      <c r="J95" s="501"/>
      <c r="K95" s="501"/>
      <c r="L95" s="501"/>
      <c r="M95" s="493"/>
      <c r="N95" s="493"/>
      <c r="O95" s="493"/>
      <c r="P95" s="493"/>
      <c r="Q95" s="493"/>
      <c r="R95" s="493"/>
      <c r="S95" s="493"/>
      <c r="T95" s="501"/>
      <c r="U95" s="501"/>
      <c r="V95" s="501"/>
      <c r="W95" s="501"/>
      <c r="X95" s="501"/>
      <c r="Y95" s="501"/>
      <c r="Z95" s="224"/>
    </row>
    <row r="96" spans="1:26" s="115" customFormat="1" ht="16.5">
      <c r="A96" s="112"/>
      <c r="B96" s="503"/>
      <c r="C96" s="501"/>
      <c r="D96" s="501"/>
      <c r="E96" s="501"/>
      <c r="F96" s="501"/>
      <c r="G96" s="501"/>
      <c r="H96" s="501"/>
      <c r="I96" s="501"/>
      <c r="J96" s="501"/>
      <c r="K96" s="501"/>
      <c r="L96" s="501"/>
      <c r="M96" s="493"/>
      <c r="N96" s="493"/>
      <c r="O96" s="493"/>
      <c r="P96" s="493"/>
      <c r="Q96" s="493"/>
      <c r="R96" s="493"/>
      <c r="S96" s="493"/>
      <c r="T96" s="501"/>
      <c r="U96" s="501"/>
      <c r="V96" s="501"/>
      <c r="W96" s="501"/>
      <c r="X96" s="501"/>
      <c r="Y96" s="501"/>
      <c r="Z96" s="224"/>
    </row>
    <row r="97" spans="1:26" s="115" customFormat="1" ht="16.5">
      <c r="A97" s="112"/>
      <c r="B97" s="501"/>
      <c r="C97" s="501"/>
      <c r="D97" s="501"/>
      <c r="E97" s="501"/>
      <c r="F97" s="501"/>
      <c r="G97" s="501"/>
      <c r="H97" s="501"/>
      <c r="I97" s="501"/>
      <c r="J97" s="501"/>
      <c r="K97" s="501"/>
      <c r="L97" s="501"/>
      <c r="M97" s="493"/>
      <c r="N97" s="493"/>
      <c r="O97" s="493"/>
      <c r="P97" s="493"/>
      <c r="Q97" s="493"/>
      <c r="R97" s="493"/>
      <c r="S97" s="493"/>
      <c r="T97" s="501"/>
      <c r="U97" s="501"/>
      <c r="V97" s="501"/>
      <c r="W97" s="501"/>
      <c r="X97" s="501"/>
      <c r="Y97" s="501"/>
      <c r="Z97" s="224"/>
    </row>
    <row r="98" spans="1:26" s="115" customFormat="1" ht="16.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6"/>
      <c r="N98" s="66"/>
      <c r="O98" s="66"/>
      <c r="P98" s="66"/>
      <c r="Q98" s="66"/>
      <c r="R98" s="66"/>
      <c r="S98" s="66"/>
      <c r="T98" s="65"/>
      <c r="U98" s="65"/>
      <c r="V98" s="65"/>
      <c r="W98" s="65"/>
      <c r="X98" s="65"/>
      <c r="Y98" s="65"/>
      <c r="Z98" s="228"/>
    </row>
    <row r="99" spans="1:26" s="115" customFormat="1" ht="16.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66"/>
      <c r="O99" s="66"/>
      <c r="P99" s="66"/>
      <c r="Q99" s="66"/>
      <c r="R99" s="66"/>
      <c r="S99" s="66"/>
      <c r="T99" s="65"/>
      <c r="U99" s="65"/>
      <c r="V99" s="65"/>
      <c r="W99" s="65"/>
      <c r="X99" s="65"/>
      <c r="Y99" s="65"/>
      <c r="Z99" s="228"/>
    </row>
    <row r="100" spans="1:26" s="115" customFormat="1" ht="16.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66"/>
      <c r="O100" s="66"/>
      <c r="P100" s="66"/>
      <c r="Q100" s="66"/>
      <c r="R100" s="66"/>
      <c r="S100" s="66"/>
      <c r="T100" s="65"/>
      <c r="U100" s="65"/>
      <c r="V100" s="65"/>
      <c r="W100" s="65"/>
      <c r="X100" s="65"/>
      <c r="Y100" s="65"/>
      <c r="Z100" s="228"/>
    </row>
    <row r="101" spans="1:26" s="115" customFormat="1" ht="16.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66"/>
      <c r="O101" s="66"/>
      <c r="P101" s="66"/>
      <c r="Q101" s="66"/>
      <c r="R101" s="66"/>
      <c r="S101" s="66"/>
      <c r="T101" s="65"/>
      <c r="U101" s="65"/>
      <c r="V101" s="65"/>
      <c r="W101" s="65"/>
      <c r="X101" s="65"/>
      <c r="Y101" s="65"/>
      <c r="Z101" s="228"/>
    </row>
  </sheetData>
  <sheetProtection/>
  <mergeCells count="26">
    <mergeCell ref="AC45:AE45"/>
    <mergeCell ref="T46:V46"/>
    <mergeCell ref="W46:Y46"/>
    <mergeCell ref="Z46:AB46"/>
    <mergeCell ref="AC46:AE46"/>
    <mergeCell ref="B50:S50"/>
    <mergeCell ref="T45:V45"/>
    <mergeCell ref="W45:Y45"/>
    <mergeCell ref="Z45:AB45"/>
    <mergeCell ref="T44:V44"/>
    <mergeCell ref="W44:Y44"/>
    <mergeCell ref="Z44:AB44"/>
    <mergeCell ref="AC44:AE44"/>
    <mergeCell ref="T43:V43"/>
    <mergeCell ref="W43:Y43"/>
    <mergeCell ref="Z43:AB43"/>
    <mergeCell ref="AC43:AE43"/>
    <mergeCell ref="G4:J4"/>
    <mergeCell ref="Q3:Q4"/>
    <mergeCell ref="R3:R4"/>
    <mergeCell ref="C4:F4"/>
    <mergeCell ref="S3:S4"/>
    <mergeCell ref="M2:M4"/>
    <mergeCell ref="N2:N4"/>
    <mergeCell ref="O3:O4"/>
    <mergeCell ref="P3:P4"/>
  </mergeCells>
  <printOptions/>
  <pageMargins left="0.53" right="0.1968503937007874" top="0.53" bottom="0.35" header="0.15748031496062992" footer="0.18"/>
  <pageSetup fitToHeight="3" horizontalDpi="600" verticalDpi="600" orientation="landscape" paperSize="9" scale="70" r:id="rId1"/>
  <headerFooter alignWithMargins="0">
    <oddHeader>&amp;C&amp;F</oddHeader>
    <oddFooter>&amp;L&amp;D&amp;C&amp;A&amp;RСтраница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 State Academy of Service and 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simakova_yd</cp:lastModifiedBy>
  <cp:lastPrinted>2009-03-19T10:27:03Z</cp:lastPrinted>
  <dcterms:created xsi:type="dcterms:W3CDTF">2004-12-03T15:14:54Z</dcterms:created>
  <dcterms:modified xsi:type="dcterms:W3CDTF">2011-11-16T05:35:05Z</dcterms:modified>
  <cp:category/>
  <cp:version/>
  <cp:contentType/>
  <cp:contentStatus/>
</cp:coreProperties>
</file>